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30" windowWidth="15315" windowHeight="57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9" i="1" l="1"/>
  <c r="L494" i="1"/>
  <c r="L489" i="1"/>
  <c r="L452" i="1"/>
  <c r="L467" i="1" s="1"/>
  <c r="L447" i="1"/>
  <c r="L425" i="1"/>
  <c r="L410" i="1"/>
  <c r="L405" i="1"/>
  <c r="L383" i="1"/>
  <c r="L368" i="1"/>
  <c r="L363" i="1"/>
  <c r="L341" i="1"/>
  <c r="L326" i="1"/>
  <c r="L321" i="1"/>
  <c r="L215" i="1"/>
  <c r="L200" i="1"/>
  <c r="L195" i="1"/>
  <c r="L173" i="1"/>
  <c r="L158" i="1"/>
  <c r="L153" i="1"/>
  <c r="L131" i="1"/>
  <c r="L116" i="1"/>
  <c r="L111" i="1"/>
  <c r="L89" i="1"/>
  <c r="L74" i="1"/>
  <c r="L69" i="1"/>
  <c r="L47" i="1"/>
  <c r="L32" i="1"/>
  <c r="L27" i="1"/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I509" i="1" l="1"/>
  <c r="F509" i="1"/>
  <c r="J509" i="1"/>
  <c r="G509" i="1"/>
  <c r="I467" i="1"/>
  <c r="F467" i="1"/>
  <c r="J467" i="1"/>
  <c r="G467" i="1"/>
  <c r="F425" i="1"/>
  <c r="H425" i="1"/>
  <c r="J425" i="1"/>
  <c r="G425" i="1"/>
  <c r="J383" i="1"/>
  <c r="F341" i="1"/>
  <c r="H383" i="1"/>
  <c r="F383" i="1"/>
  <c r="J341" i="1"/>
  <c r="G383" i="1"/>
  <c r="I341" i="1"/>
  <c r="G341" i="1"/>
  <c r="G299" i="1"/>
  <c r="H299" i="1"/>
  <c r="F299" i="1"/>
  <c r="J299" i="1"/>
  <c r="I299" i="1"/>
  <c r="I257" i="1"/>
  <c r="G257" i="1"/>
  <c r="H257" i="1"/>
  <c r="F257" i="1"/>
  <c r="J215" i="1"/>
  <c r="F215" i="1"/>
  <c r="I215" i="1"/>
  <c r="G215" i="1"/>
  <c r="H215" i="1"/>
  <c r="I173" i="1"/>
  <c r="J173" i="1"/>
  <c r="G173" i="1"/>
  <c r="H173" i="1"/>
  <c r="H131" i="1"/>
  <c r="J131" i="1"/>
  <c r="G131" i="1"/>
  <c r="I89" i="1"/>
  <c r="H89" i="1"/>
  <c r="G47" i="1"/>
  <c r="H47" i="1"/>
  <c r="J47" i="1"/>
  <c r="I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H594" i="1" l="1"/>
  <c r="I594" i="1"/>
  <c r="G594" i="1"/>
  <c r="J594" i="1"/>
  <c r="F594" i="1"/>
  <c r="L242" i="1" l="1"/>
  <c r="L237" i="1"/>
  <c r="L279" i="1"/>
  <c r="L284" i="1"/>
  <c r="L17" i="1"/>
  <c r="L424" i="1"/>
  <c r="L375" i="1"/>
  <c r="L214" i="1"/>
  <c r="L256" i="1"/>
  <c r="L185" i="1"/>
  <c r="L207" i="1"/>
  <c r="L543" i="1"/>
  <c r="L593" i="1"/>
  <c r="L563" i="1"/>
  <c r="L417" i="1"/>
  <c r="L249" i="1"/>
  <c r="L291" i="1"/>
  <c r="L531" i="1"/>
  <c r="L536" i="1"/>
  <c r="L39" i="1"/>
  <c r="L311" i="1"/>
  <c r="L382" i="1"/>
  <c r="L551" i="1"/>
  <c r="L521" i="1"/>
  <c r="L459" i="1"/>
  <c r="L46" i="1"/>
  <c r="L466" i="1"/>
  <c r="L592" i="1"/>
  <c r="L172" i="1"/>
  <c r="L59" i="1"/>
  <c r="L165" i="1"/>
  <c r="L88" i="1"/>
  <c r="L578" i="1"/>
  <c r="L573" i="1"/>
  <c r="L257" i="1"/>
  <c r="L227" i="1"/>
  <c r="L585" i="1"/>
  <c r="L143" i="1"/>
  <c r="L395" i="1"/>
  <c r="L298" i="1"/>
  <c r="L81" i="1"/>
  <c r="L269" i="1"/>
  <c r="L299" i="1"/>
  <c r="L333" i="1"/>
  <c r="L550" i="1"/>
  <c r="L479" i="1"/>
  <c r="L123" i="1"/>
  <c r="L130" i="1"/>
  <c r="L101" i="1"/>
  <c r="L340" i="1"/>
  <c r="L437" i="1"/>
  <c r="L501" i="1"/>
  <c r="L508" i="1"/>
  <c r="L353" i="1"/>
</calcChain>
</file>

<file path=xl/sharedStrings.xml><?xml version="1.0" encoding="utf-8"?>
<sst xmlns="http://schemas.openxmlformats.org/spreadsheetml/2006/main" count="717" uniqueCount="153">
  <si>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</si>
  <si>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</si>
  <si>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</si>
  <si>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</si>
  <si>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</si>
  <si>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</si>
  <si>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</si>
  <si>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</si>
  <si>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</si>
  <si>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</si>
  <si>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</si>
  <si>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</si>
  <si>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</si>
  <si>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</si>
  <si>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</si>
  <si>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</si>
  <si>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</si>
  <si>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</si>
  <si>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</si>
  <si>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</si>
  <si>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</si>
  <si>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</si>
  <si>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</si>
  <si>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</si>
  <si>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</si>
  <si>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</si>
  <si>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</si>
  <si>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</si>
  <si>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</si>
  <si>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</si>
  <si>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</si>
  <si>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</si>
  <si>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</si>
  <si>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</si>
  <si>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</si>
  <si>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</si>
  <si>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</si>
  <si>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</si>
  <si>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</si>
  <si>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</si>
  <si>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</si>
  <si>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</si>
  <si>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</si>
  <si>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</si>
  <si>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Согласовал:</t>
  </si>
  <si>
    <t>ГБОУ ООШ №4 г. Новокуйбышевска</t>
  </si>
  <si>
    <t>директор</t>
  </si>
  <si>
    <t>О.В. Борисова</t>
  </si>
  <si>
    <t>Макароны отварные</t>
  </si>
  <si>
    <t>202/309</t>
  </si>
  <si>
    <t>Биточек в соусе</t>
  </si>
  <si>
    <t>268/331</t>
  </si>
  <si>
    <t>Чай с сахаром</t>
  </si>
  <si>
    <t>Хлеб пшеничный</t>
  </si>
  <si>
    <t>Плоды или ягоды свежие (яблоко)</t>
  </si>
  <si>
    <t xml:space="preserve">Булочка Домашняя с маслом </t>
  </si>
  <si>
    <t>118*/14</t>
  </si>
  <si>
    <t>Икра кабачковая</t>
  </si>
  <si>
    <t>п.п.</t>
  </si>
  <si>
    <t>Суп картофельный с бобовыми</t>
  </si>
  <si>
    <t>Рыба, тушенная в томате с овощами</t>
  </si>
  <si>
    <t>Картофельное пюре</t>
  </si>
  <si>
    <t>Компот из свежих плодов (яблоки) с витамином С</t>
  </si>
  <si>
    <t>Хлеб ржаной</t>
  </si>
  <si>
    <t>Булочка Ароматная</t>
  </si>
  <si>
    <t xml:space="preserve">Сок фруктовый </t>
  </si>
  <si>
    <t>Сыр</t>
  </si>
  <si>
    <t>Булочка Бутербродная</t>
  </si>
  <si>
    <t>110*</t>
  </si>
  <si>
    <t>Каша вязкая молочная из риса и пшена</t>
  </si>
  <si>
    <t>Кофейный напиток с молоком</t>
  </si>
  <si>
    <t>Плоды или ягоды свежие (банан)</t>
  </si>
  <si>
    <t>Овощи натуральные свежие (доп. помидор св.)</t>
  </si>
  <si>
    <t>Рассольник Ленинградский</t>
  </si>
  <si>
    <t xml:space="preserve">Мясо, тушеное с капустой </t>
  </si>
  <si>
    <t>60*</t>
  </si>
  <si>
    <t>Кондитерские из-делия</t>
  </si>
  <si>
    <t>Кисломолочный пр-кт</t>
  </si>
  <si>
    <t xml:space="preserve">Пирожок с мясом </t>
  </si>
  <si>
    <t xml:space="preserve">Омлет натуральный </t>
  </si>
  <si>
    <t>Чай с лимоном</t>
  </si>
  <si>
    <t>Салат из белокочанной капусты</t>
  </si>
  <si>
    <t>Суп картофельный с макаронными изделиями</t>
  </si>
  <si>
    <t xml:space="preserve">Плов </t>
  </si>
  <si>
    <t>Компот из смеси сухофруктов с витамином С</t>
  </si>
  <si>
    <t>Пирожок с яблоками</t>
  </si>
  <si>
    <t>406/470</t>
  </si>
  <si>
    <t xml:space="preserve">Тефтели с соусом </t>
  </si>
  <si>
    <t>279/331</t>
  </si>
  <si>
    <t>Каша рассыпчатая гречневая</t>
  </si>
  <si>
    <t>171/302</t>
  </si>
  <si>
    <t>Чай с молоком</t>
  </si>
  <si>
    <t>Плоды или ягоды свежие (апельсин)</t>
  </si>
  <si>
    <t>Овощи натуральные свежие (доп. огурец св.)</t>
  </si>
  <si>
    <t>Щи с капустой свежей, картофелем и мясом</t>
  </si>
  <si>
    <t>88/241</t>
  </si>
  <si>
    <t xml:space="preserve">Рагу из птицы </t>
  </si>
  <si>
    <t>Напиток из шиповника с витамином С</t>
  </si>
  <si>
    <t>Пирожок с картофелем луком</t>
  </si>
  <si>
    <t>406/467</t>
  </si>
  <si>
    <t xml:space="preserve">Бифштекс Адрон с соусом </t>
  </si>
  <si>
    <t>63*/331</t>
  </si>
  <si>
    <t>Винегрет овощной</t>
  </si>
  <si>
    <t>Суп картофельный с рисом</t>
  </si>
  <si>
    <t>Птица отварная</t>
  </si>
  <si>
    <t>Компот из кураги с витамином С</t>
  </si>
  <si>
    <t>Пирожок с курагой</t>
  </si>
  <si>
    <t>406/473</t>
  </si>
  <si>
    <t xml:space="preserve">Шницель рыбный натуральный с соусом </t>
  </si>
  <si>
    <t>235/330</t>
  </si>
  <si>
    <t>Рис припущенный</t>
  </si>
  <si>
    <t>Салат «Веселая мозаика»</t>
  </si>
  <si>
    <t>9*</t>
  </si>
  <si>
    <t xml:space="preserve">Жаркое по-домашнему </t>
  </si>
  <si>
    <t>59*</t>
  </si>
  <si>
    <t>Колбаса запеченная в тесте</t>
  </si>
  <si>
    <t>Каша вязкая молочная овсяная</t>
  </si>
  <si>
    <t>Какао с молоком</t>
  </si>
  <si>
    <t>Борщ с капустой и картофелем</t>
  </si>
  <si>
    <t>Гуляш</t>
  </si>
  <si>
    <t>171,/302</t>
  </si>
  <si>
    <t>Булочка обсыпная с повидлом</t>
  </si>
  <si>
    <t xml:space="preserve">Запеканка из творога с морковью с мол.сгущеным </t>
  </si>
  <si>
    <t xml:space="preserve">Плоды или ягоды свежие (банан) </t>
  </si>
  <si>
    <t>Овощи натуральные свежие (доп.помидор св.)</t>
  </si>
  <si>
    <t>Суп картофельный с крупой, рыбой</t>
  </si>
  <si>
    <t>101,/226</t>
  </si>
  <si>
    <t xml:space="preserve">Кнели из птицы с соусом </t>
  </si>
  <si>
    <t>301/331</t>
  </si>
  <si>
    <t>Горох отварной</t>
  </si>
  <si>
    <t>197/306</t>
  </si>
  <si>
    <t>Крендель Сахарный</t>
  </si>
  <si>
    <t>119*</t>
  </si>
  <si>
    <t>Ватрушка с повидлом</t>
  </si>
  <si>
    <t>410/405/2</t>
  </si>
  <si>
    <t xml:space="preserve">Котлета с соусом </t>
  </si>
  <si>
    <t>Овощи натуральные свежие (доп.огурец св.)</t>
  </si>
  <si>
    <t>Суп из овощей</t>
  </si>
  <si>
    <t>Птица тушенная в соусе</t>
  </si>
  <si>
    <t>290/331</t>
  </si>
  <si>
    <t>Каша рассыпчатая перловая</t>
  </si>
  <si>
    <t>Салат Витаминка</t>
  </si>
  <si>
    <t>1*</t>
  </si>
  <si>
    <t xml:space="preserve">Тефтели рыбные с соусом </t>
  </si>
  <si>
    <t>239/331</t>
  </si>
  <si>
    <t>Рис с овощами</t>
  </si>
  <si>
    <t>73*</t>
  </si>
  <si>
    <t>Плоды или ягоды свежие (яблоки)</t>
  </si>
  <si>
    <t>Суп картофельный с клёцками</t>
  </si>
  <si>
    <t>108/109</t>
  </si>
  <si>
    <t>Поджарка</t>
  </si>
  <si>
    <t>Булочка Чайная</t>
  </si>
  <si>
    <t>630/2013г.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</si>
</sst>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Border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ySplit="5" topLeftCell="A433" activePane="bottomLeft" state="frozen"/>
      <selection pane="bottomLeft" activeCell="F452" sqref="F452:J4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44</v>
      </c>
      <c r="G1" s="2" t="s">
        <v>16</v>
      </c>
      <c r="H1" s="65" t="s">
        <v>46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17</v>
      </c>
      <c r="H2" s="65" t="s">
        <v>47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18</v>
      </c>
      <c r="H3" s="55">
        <v>29</v>
      </c>
      <c r="I3" s="55">
        <v>5</v>
      </c>
      <c r="J3" s="56">
        <v>2026</v>
      </c>
      <c r="K3" s="1"/>
    </row>
    <row r="4" spans="1:12" ht="13.5" thickBot="1" x14ac:dyDescent="0.25">
      <c r="C4" s="2"/>
      <c r="D4" s="4"/>
      <c r="H4" s="57" t="s">
        <v>41</v>
      </c>
      <c r="I4" s="57" t="s">
        <v>42</v>
      </c>
      <c r="J4" s="57" t="s">
        <v>43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40</v>
      </c>
    </row>
    <row r="6" spans="1:12" ht="15.75" thickBot="1" x14ac:dyDescent="0.3">
      <c r="A6" s="22">
        <v>1</v>
      </c>
      <c r="B6" s="23">
        <v>1</v>
      </c>
      <c r="C6" s="24" t="s">
        <v>19</v>
      </c>
      <c r="D6" s="5" t="s">
        <v>20</v>
      </c>
      <c r="E6" s="47" t="s">
        <v>48</v>
      </c>
      <c r="F6" s="48">
        <v>150</v>
      </c>
      <c r="G6" s="48">
        <v>5.4</v>
      </c>
      <c r="H6" s="48">
        <v>0.6</v>
      </c>
      <c r="I6" s="48">
        <v>36.6</v>
      </c>
      <c r="J6" s="48">
        <v>174</v>
      </c>
      <c r="K6" s="49" t="s">
        <v>49</v>
      </c>
      <c r="L6" s="48">
        <v>9</v>
      </c>
    </row>
    <row r="7" spans="1:12" ht="15" x14ac:dyDescent="0.25">
      <c r="A7" s="25"/>
      <c r="B7" s="16"/>
      <c r="C7" s="11"/>
      <c r="D7" s="58" t="s">
        <v>20</v>
      </c>
      <c r="E7" s="50" t="s">
        <v>50</v>
      </c>
      <c r="F7" s="51">
        <v>100</v>
      </c>
      <c r="G7" s="51">
        <v>9.25</v>
      </c>
      <c r="H7" s="51">
        <v>9.25</v>
      </c>
      <c r="I7" s="51">
        <v>13.88</v>
      </c>
      <c r="J7" s="51">
        <v>177.5</v>
      </c>
      <c r="K7" s="52" t="s">
        <v>51</v>
      </c>
      <c r="L7" s="51">
        <v>50</v>
      </c>
    </row>
    <row r="8" spans="1:12" ht="15" x14ac:dyDescent="0.25">
      <c r="A8" s="25"/>
      <c r="B8" s="16"/>
      <c r="C8" s="11"/>
      <c r="D8" s="7" t="s">
        <v>21</v>
      </c>
      <c r="E8" s="50" t="s">
        <v>52</v>
      </c>
      <c r="F8" s="51">
        <v>200</v>
      </c>
      <c r="G8" s="51">
        <v>0.1</v>
      </c>
      <c r="H8" s="51">
        <v>0</v>
      </c>
      <c r="I8" s="51">
        <v>15</v>
      </c>
      <c r="J8" s="51">
        <v>60</v>
      </c>
      <c r="K8" s="52">
        <v>376</v>
      </c>
      <c r="L8" s="51">
        <v>3</v>
      </c>
    </row>
    <row r="9" spans="1:12" ht="15" x14ac:dyDescent="0.25">
      <c r="A9" s="25"/>
      <c r="B9" s="16"/>
      <c r="C9" s="11"/>
      <c r="D9" s="7" t="s">
        <v>22</v>
      </c>
      <c r="E9" s="50" t="s">
        <v>53</v>
      </c>
      <c r="F9" s="51">
        <v>25</v>
      </c>
      <c r="G9" s="51">
        <v>2</v>
      </c>
      <c r="H9" s="51">
        <v>0</v>
      </c>
      <c r="I9" s="51">
        <v>12.5</v>
      </c>
      <c r="J9" s="51">
        <v>61.5</v>
      </c>
      <c r="K9" s="52"/>
      <c r="L9" s="51">
        <v>2.5</v>
      </c>
    </row>
    <row r="10" spans="1:12" ht="15" x14ac:dyDescent="0.25">
      <c r="A10" s="25"/>
      <c r="B10" s="16"/>
      <c r="C10" s="11"/>
      <c r="D10" s="7" t="s">
        <v>23</v>
      </c>
      <c r="E10" s="50" t="s">
        <v>54</v>
      </c>
      <c r="F10" s="51">
        <v>100</v>
      </c>
      <c r="G10" s="51">
        <v>0.4</v>
      </c>
      <c r="H10" s="51">
        <v>0</v>
      </c>
      <c r="I10" s="51">
        <v>12.6</v>
      </c>
      <c r="J10" s="51">
        <v>52</v>
      </c>
      <c r="K10" s="52">
        <v>338</v>
      </c>
      <c r="L10" s="51">
        <v>16</v>
      </c>
    </row>
    <row r="11" spans="1:12" ht="15" x14ac:dyDescent="0.25">
      <c r="A11" s="25"/>
      <c r="B11" s="16"/>
      <c r="C11" s="11"/>
      <c r="D11" s="59" t="s">
        <v>22</v>
      </c>
      <c r="E11" s="50" t="s">
        <v>55</v>
      </c>
      <c r="F11" s="51">
        <v>60</v>
      </c>
      <c r="G11" s="51">
        <v>4.4400000000000004</v>
      </c>
      <c r="H11" s="51">
        <v>7.8</v>
      </c>
      <c r="I11" s="51">
        <v>38.76</v>
      </c>
      <c r="J11" s="51">
        <v>242.4</v>
      </c>
      <c r="K11" s="52" t="s">
        <v>56</v>
      </c>
      <c r="L11" s="51">
        <v>18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635</v>
      </c>
      <c r="G13" s="21">
        <f t="shared" ref="G13:J13" si="0">SUM(G6:G12)</f>
        <v>21.59</v>
      </c>
      <c r="H13" s="21">
        <f t="shared" si="0"/>
        <v>17.649999999999999</v>
      </c>
      <c r="I13" s="21">
        <f t="shared" si="0"/>
        <v>129.34</v>
      </c>
      <c r="J13" s="21">
        <f t="shared" si="0"/>
        <v>767.4</v>
      </c>
      <c r="K13" s="27"/>
      <c r="L13" s="21">
        <f t="shared" ref="L13" si="1">SUM(L6:L12)</f>
        <v>98.5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57</v>
      </c>
      <c r="F18" s="51">
        <v>60</v>
      </c>
      <c r="G18" s="51">
        <v>1.4</v>
      </c>
      <c r="H18" s="51">
        <v>4.5999999999999996</v>
      </c>
      <c r="I18" s="51">
        <v>8.5</v>
      </c>
      <c r="J18" s="51">
        <v>93</v>
      </c>
      <c r="K18" s="52" t="s">
        <v>58</v>
      </c>
      <c r="L18" s="51">
        <v>9</v>
      </c>
    </row>
    <row r="19" spans="1:12" ht="15" x14ac:dyDescent="0.25">
      <c r="A19" s="25"/>
      <c r="B19" s="16"/>
      <c r="C19" s="11"/>
      <c r="D19" s="7" t="s">
        <v>27</v>
      </c>
      <c r="E19" s="50" t="s">
        <v>59</v>
      </c>
      <c r="F19" s="51">
        <v>200</v>
      </c>
      <c r="G19" s="51">
        <v>4.0599999999999996</v>
      </c>
      <c r="H19" s="51">
        <v>4.3</v>
      </c>
      <c r="I19" s="51">
        <v>19.079999999999998</v>
      </c>
      <c r="J19" s="51">
        <v>131</v>
      </c>
      <c r="K19" s="52">
        <v>102</v>
      </c>
      <c r="L19" s="51">
        <v>5</v>
      </c>
    </row>
    <row r="20" spans="1:12" ht="15" x14ac:dyDescent="0.25">
      <c r="A20" s="25"/>
      <c r="B20" s="16"/>
      <c r="C20" s="11"/>
      <c r="D20" s="7" t="s">
        <v>28</v>
      </c>
      <c r="E20" s="50" t="s">
        <v>60</v>
      </c>
      <c r="F20" s="51">
        <v>100</v>
      </c>
      <c r="G20" s="51">
        <v>9</v>
      </c>
      <c r="H20" s="51">
        <v>4.3</v>
      </c>
      <c r="I20" s="51">
        <v>4.8</v>
      </c>
      <c r="J20" s="51">
        <v>108</v>
      </c>
      <c r="K20" s="52">
        <v>229</v>
      </c>
      <c r="L20" s="51">
        <v>36.5</v>
      </c>
    </row>
    <row r="21" spans="1:12" ht="15" x14ac:dyDescent="0.25">
      <c r="A21" s="25"/>
      <c r="B21" s="16"/>
      <c r="C21" s="11"/>
      <c r="D21" s="7" t="s">
        <v>29</v>
      </c>
      <c r="E21" s="50" t="s">
        <v>61</v>
      </c>
      <c r="F21" s="51">
        <v>150</v>
      </c>
      <c r="G21" s="51">
        <v>3.1</v>
      </c>
      <c r="H21" s="51">
        <v>5.0999999999999996</v>
      </c>
      <c r="I21" s="51">
        <v>18.600000000000001</v>
      </c>
      <c r="J21" s="51">
        <v>132.6</v>
      </c>
      <c r="K21" s="52">
        <v>312</v>
      </c>
      <c r="L21" s="51">
        <v>20</v>
      </c>
    </row>
    <row r="22" spans="1:12" ht="15" x14ac:dyDescent="0.25">
      <c r="A22" s="25"/>
      <c r="B22" s="16"/>
      <c r="C22" s="11"/>
      <c r="D22" s="7" t="s">
        <v>30</v>
      </c>
      <c r="E22" s="50" t="s">
        <v>62</v>
      </c>
      <c r="F22" s="51">
        <v>200</v>
      </c>
      <c r="G22" s="51">
        <v>0.3</v>
      </c>
      <c r="H22" s="51">
        <v>0</v>
      </c>
      <c r="I22" s="51">
        <v>29.2</v>
      </c>
      <c r="J22" s="51">
        <v>126.6</v>
      </c>
      <c r="K22" s="52">
        <v>342</v>
      </c>
      <c r="L22" s="51">
        <v>10</v>
      </c>
    </row>
    <row r="23" spans="1:12" ht="15" x14ac:dyDescent="0.25">
      <c r="A23" s="25"/>
      <c r="B23" s="16"/>
      <c r="C23" s="11"/>
      <c r="D23" s="7" t="s">
        <v>31</v>
      </c>
      <c r="E23" s="50" t="s">
        <v>53</v>
      </c>
      <c r="F23" s="51">
        <v>50</v>
      </c>
      <c r="G23" s="51">
        <v>4</v>
      </c>
      <c r="H23" s="51">
        <v>0</v>
      </c>
      <c r="I23" s="51">
        <v>25</v>
      </c>
      <c r="J23" s="51">
        <v>123</v>
      </c>
      <c r="K23" s="52"/>
      <c r="L23" s="51">
        <v>5</v>
      </c>
    </row>
    <row r="24" spans="1:12" ht="15" x14ac:dyDescent="0.25">
      <c r="A24" s="25"/>
      <c r="B24" s="16"/>
      <c r="C24" s="11"/>
      <c r="D24" s="7" t="s">
        <v>32</v>
      </c>
      <c r="E24" s="50" t="s">
        <v>63</v>
      </c>
      <c r="F24" s="51">
        <v>30</v>
      </c>
      <c r="G24" s="51">
        <v>2.2000000000000002</v>
      </c>
      <c r="H24" s="51">
        <v>0.4</v>
      </c>
      <c r="I24" s="51">
        <v>13.5</v>
      </c>
      <c r="J24" s="51">
        <v>68</v>
      </c>
      <c r="K24" s="52"/>
      <c r="L24" s="51">
        <v>3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790</v>
      </c>
      <c r="G27" s="21">
        <f t="shared" ref="G27:J27" si="3">SUM(G18:G26)</f>
        <v>24.06</v>
      </c>
      <c r="H27" s="21">
        <f t="shared" si="3"/>
        <v>18.699999999999996</v>
      </c>
      <c r="I27" s="21">
        <f t="shared" si="3"/>
        <v>118.67999999999999</v>
      </c>
      <c r="J27" s="21">
        <f t="shared" si="3"/>
        <v>782.2</v>
      </c>
      <c r="K27" s="27"/>
      <c r="L27" s="21">
        <f>SUM(L18:L26)</f>
        <v>88.5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64</v>
      </c>
      <c r="F28" s="51">
        <v>100</v>
      </c>
      <c r="G28" s="51">
        <v>7.8</v>
      </c>
      <c r="H28" s="51">
        <v>9.6</v>
      </c>
      <c r="I28" s="51">
        <v>60.4</v>
      </c>
      <c r="J28" s="51">
        <v>360</v>
      </c>
      <c r="K28" s="52">
        <v>438</v>
      </c>
      <c r="L28" s="51">
        <v>25</v>
      </c>
    </row>
    <row r="29" spans="1:12" ht="15" x14ac:dyDescent="0.25">
      <c r="A29" s="25"/>
      <c r="B29" s="16"/>
      <c r="C29" s="11"/>
      <c r="D29" s="12" t="s">
        <v>30</v>
      </c>
      <c r="E29" s="50" t="s">
        <v>65</v>
      </c>
      <c r="F29" s="51">
        <v>200</v>
      </c>
      <c r="G29" s="51">
        <v>0.08</v>
      </c>
      <c r="H29" s="51">
        <v>0</v>
      </c>
      <c r="I29" s="51">
        <v>25.4</v>
      </c>
      <c r="J29" s="51">
        <v>108.6</v>
      </c>
      <c r="K29" s="52">
        <v>389</v>
      </c>
      <c r="L29" s="51">
        <v>22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7.88</v>
      </c>
      <c r="H32" s="21">
        <f t="shared" si="4"/>
        <v>9.6</v>
      </c>
      <c r="I32" s="21">
        <f t="shared" si="4"/>
        <v>85.8</v>
      </c>
      <c r="J32" s="21">
        <f t="shared" si="4"/>
        <v>468.6</v>
      </c>
      <c r="K32" s="27"/>
      <c r="L32" s="21">
        <f>SUM(L28:L31)</f>
        <v>47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1725</v>
      </c>
      <c r="G47" s="34">
        <f t="shared" ref="G47:J47" si="7">G13+G17+G27+G32+G39+G46</f>
        <v>53.53</v>
      </c>
      <c r="H47" s="34">
        <f t="shared" si="7"/>
        <v>45.949999999999996</v>
      </c>
      <c r="I47" s="34">
        <f t="shared" si="7"/>
        <v>333.82</v>
      </c>
      <c r="J47" s="34">
        <f t="shared" si="7"/>
        <v>2018.1999999999998</v>
      </c>
      <c r="K47" s="35"/>
      <c r="L47" s="34">
        <f>L13+L27+L32</f>
        <v>234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69</v>
      </c>
      <c r="F48" s="48">
        <v>200</v>
      </c>
      <c r="G48" s="48">
        <v>6.1</v>
      </c>
      <c r="H48" s="48">
        <v>12.1</v>
      </c>
      <c r="I48" s="48">
        <v>35</v>
      </c>
      <c r="J48" s="48">
        <v>273.3</v>
      </c>
      <c r="K48" s="49">
        <v>175</v>
      </c>
      <c r="L48" s="48">
        <v>14</v>
      </c>
    </row>
    <row r="49" spans="1:12" ht="15" x14ac:dyDescent="0.25">
      <c r="A49" s="15"/>
      <c r="B49" s="16"/>
      <c r="C49" s="11"/>
      <c r="D49" s="12" t="s">
        <v>37</v>
      </c>
      <c r="E49" s="50" t="s">
        <v>66</v>
      </c>
      <c r="F49" s="51">
        <v>30</v>
      </c>
      <c r="G49" s="51">
        <v>7.6</v>
      </c>
      <c r="H49" s="51">
        <v>8</v>
      </c>
      <c r="I49" s="51">
        <v>0</v>
      </c>
      <c r="J49" s="51">
        <v>102</v>
      </c>
      <c r="K49" s="52">
        <v>15</v>
      </c>
      <c r="L49" s="51">
        <v>26</v>
      </c>
    </row>
    <row r="50" spans="1:12" ht="15" x14ac:dyDescent="0.25">
      <c r="A50" s="15"/>
      <c r="B50" s="16"/>
      <c r="C50" s="11"/>
      <c r="D50" s="7" t="s">
        <v>21</v>
      </c>
      <c r="E50" s="50" t="s">
        <v>70</v>
      </c>
      <c r="F50" s="51">
        <v>200</v>
      </c>
      <c r="G50" s="51">
        <v>2.68</v>
      </c>
      <c r="H50" s="51">
        <v>2.68</v>
      </c>
      <c r="I50" s="51">
        <v>15</v>
      </c>
      <c r="J50" s="51">
        <v>149</v>
      </c>
      <c r="K50" s="52">
        <v>379</v>
      </c>
      <c r="L50" s="51">
        <v>11</v>
      </c>
    </row>
    <row r="51" spans="1:12" ht="15" x14ac:dyDescent="0.25">
      <c r="A51" s="15"/>
      <c r="B51" s="16"/>
      <c r="C51" s="11"/>
      <c r="D51" s="7" t="s">
        <v>22</v>
      </c>
      <c r="E51" s="50" t="s">
        <v>67</v>
      </c>
      <c r="F51" s="51">
        <v>50</v>
      </c>
      <c r="G51" s="51">
        <v>4</v>
      </c>
      <c r="H51" s="51">
        <v>1.3</v>
      </c>
      <c r="I51" s="51">
        <v>28.7</v>
      </c>
      <c r="J51" s="51">
        <v>142</v>
      </c>
      <c r="K51" s="52" t="s">
        <v>68</v>
      </c>
      <c r="L51" s="51">
        <v>5</v>
      </c>
    </row>
    <row r="52" spans="1:12" ht="15" x14ac:dyDescent="0.25">
      <c r="A52" s="15"/>
      <c r="B52" s="16"/>
      <c r="C52" s="11"/>
      <c r="D52" s="7" t="s">
        <v>23</v>
      </c>
      <c r="E52" s="50" t="s">
        <v>71</v>
      </c>
      <c r="F52" s="51">
        <v>100</v>
      </c>
      <c r="G52" s="51">
        <v>1.5</v>
      </c>
      <c r="H52" s="51">
        <v>0</v>
      </c>
      <c r="I52" s="51">
        <v>23.6</v>
      </c>
      <c r="J52" s="51">
        <v>100</v>
      </c>
      <c r="K52" s="52">
        <v>338</v>
      </c>
      <c r="L52" s="51">
        <v>19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580</v>
      </c>
      <c r="G55" s="21">
        <f t="shared" ref="G55" si="8">SUM(G48:G54)</f>
        <v>21.88</v>
      </c>
      <c r="H55" s="21">
        <f t="shared" ref="H55" si="9">SUM(H48:H54)</f>
        <v>24.080000000000002</v>
      </c>
      <c r="I55" s="21">
        <f t="shared" ref="I55" si="10">SUM(I48:I54)</f>
        <v>102.30000000000001</v>
      </c>
      <c r="J55" s="21">
        <f t="shared" ref="J55" si="11">SUM(J48:J54)</f>
        <v>766.3</v>
      </c>
      <c r="K55" s="27"/>
      <c r="L55" s="21">
        <f t="shared" ref="L55:L97" si="12">SUM(L48:L54)</f>
        <v>75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72</v>
      </c>
      <c r="F60" s="51">
        <v>60</v>
      </c>
      <c r="G60" s="51">
        <v>0.72</v>
      </c>
      <c r="H60" s="51">
        <v>0.12</v>
      </c>
      <c r="I60" s="51">
        <v>2.76</v>
      </c>
      <c r="J60" s="51">
        <v>15.6</v>
      </c>
      <c r="K60" s="52">
        <v>71</v>
      </c>
      <c r="L60" s="51">
        <v>16</v>
      </c>
    </row>
    <row r="61" spans="1:12" ht="15" x14ac:dyDescent="0.25">
      <c r="A61" s="15"/>
      <c r="B61" s="16"/>
      <c r="C61" s="11"/>
      <c r="D61" s="7" t="s">
        <v>27</v>
      </c>
      <c r="E61" s="50" t="s">
        <v>73</v>
      </c>
      <c r="F61" s="51">
        <v>200</v>
      </c>
      <c r="G61" s="51">
        <v>1.7</v>
      </c>
      <c r="H61" s="51">
        <v>4</v>
      </c>
      <c r="I61" s="51">
        <v>16.399999999999999</v>
      </c>
      <c r="J61" s="51">
        <v>130</v>
      </c>
      <c r="K61" s="52">
        <v>96</v>
      </c>
      <c r="L61" s="51">
        <v>12</v>
      </c>
    </row>
    <row r="62" spans="1:12" ht="15" x14ac:dyDescent="0.25">
      <c r="A62" s="15"/>
      <c r="B62" s="16"/>
      <c r="C62" s="11"/>
      <c r="D62" s="7" t="s">
        <v>28</v>
      </c>
      <c r="E62" s="50" t="s">
        <v>74</v>
      </c>
      <c r="F62" s="51">
        <v>200</v>
      </c>
      <c r="G62" s="51">
        <v>15.08</v>
      </c>
      <c r="H62" s="51">
        <v>13.85</v>
      </c>
      <c r="I62" s="51">
        <v>15.08</v>
      </c>
      <c r="J62" s="51">
        <v>344.62</v>
      </c>
      <c r="K62" s="52" t="s">
        <v>75</v>
      </c>
      <c r="L62" s="51">
        <v>65</v>
      </c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65</v>
      </c>
      <c r="F64" s="51">
        <v>200</v>
      </c>
      <c r="G64" s="51">
        <v>0.08</v>
      </c>
      <c r="H64" s="51">
        <v>0</v>
      </c>
      <c r="I64" s="51">
        <v>25.4</v>
      </c>
      <c r="J64" s="51">
        <v>108.6</v>
      </c>
      <c r="K64" s="52">
        <v>389</v>
      </c>
      <c r="L64" s="51">
        <v>11</v>
      </c>
    </row>
    <row r="65" spans="1:12" ht="15" x14ac:dyDescent="0.25">
      <c r="A65" s="15"/>
      <c r="B65" s="16"/>
      <c r="C65" s="11"/>
      <c r="D65" s="7" t="s">
        <v>31</v>
      </c>
      <c r="E65" s="50" t="s">
        <v>53</v>
      </c>
      <c r="F65" s="51">
        <v>50</v>
      </c>
      <c r="G65" s="51">
        <v>4</v>
      </c>
      <c r="H65" s="51">
        <v>0</v>
      </c>
      <c r="I65" s="51">
        <v>25</v>
      </c>
      <c r="J65" s="51">
        <v>123</v>
      </c>
      <c r="K65" s="52"/>
      <c r="L65" s="51">
        <v>5</v>
      </c>
    </row>
    <row r="66" spans="1:12" ht="15" x14ac:dyDescent="0.25">
      <c r="A66" s="15"/>
      <c r="B66" s="16"/>
      <c r="C66" s="11"/>
      <c r="D66" s="7" t="s">
        <v>32</v>
      </c>
      <c r="E66" s="50" t="s">
        <v>63</v>
      </c>
      <c r="F66" s="51">
        <v>30</v>
      </c>
      <c r="G66" s="51">
        <v>2.2000000000000002</v>
      </c>
      <c r="H66" s="51">
        <v>0.4</v>
      </c>
      <c r="I66" s="51">
        <v>13.5</v>
      </c>
      <c r="J66" s="51">
        <v>68</v>
      </c>
      <c r="K66" s="52"/>
      <c r="L66" s="51">
        <v>3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740</v>
      </c>
      <c r="G69" s="21">
        <f t="shared" ref="G69" si="18">SUM(G60:G68)</f>
        <v>23.779999999999998</v>
      </c>
      <c r="H69" s="21">
        <f t="shared" ref="H69" si="19">SUM(H60:H68)</f>
        <v>18.369999999999997</v>
      </c>
      <c r="I69" s="21">
        <f t="shared" ref="I69" si="20">SUM(I60:I68)</f>
        <v>98.139999999999986</v>
      </c>
      <c r="J69" s="21">
        <f t="shared" ref="J69" si="21">SUM(J60:J68)</f>
        <v>789.82</v>
      </c>
      <c r="K69" s="27"/>
      <c r="L69" s="21">
        <f>SUM(L60:L68)</f>
        <v>112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76</v>
      </c>
      <c r="F70" s="51">
        <v>60</v>
      </c>
      <c r="G70" s="51">
        <v>3.76</v>
      </c>
      <c r="H70" s="51">
        <v>0.8</v>
      </c>
      <c r="I70" s="51">
        <v>22.8</v>
      </c>
      <c r="J70" s="51">
        <v>114.4</v>
      </c>
      <c r="K70" s="52" t="s">
        <v>58</v>
      </c>
      <c r="L70" s="51">
        <v>12</v>
      </c>
    </row>
    <row r="71" spans="1:12" ht="15" x14ac:dyDescent="0.25">
      <c r="A71" s="15"/>
      <c r="B71" s="16"/>
      <c r="C71" s="11"/>
      <c r="D71" s="12" t="s">
        <v>30</v>
      </c>
      <c r="E71" s="50" t="s">
        <v>77</v>
      </c>
      <c r="F71" s="51">
        <v>200</v>
      </c>
      <c r="G71" s="51">
        <v>5.6</v>
      </c>
      <c r="H71" s="51">
        <v>6.4</v>
      </c>
      <c r="I71" s="51">
        <v>7.6</v>
      </c>
      <c r="J71" s="51">
        <v>110</v>
      </c>
      <c r="K71" s="52">
        <v>386</v>
      </c>
      <c r="L71" s="51">
        <v>20</v>
      </c>
    </row>
    <row r="72" spans="1:12" ht="15" x14ac:dyDescent="0.25">
      <c r="A72" s="15"/>
      <c r="B72" s="16"/>
      <c r="C72" s="11"/>
      <c r="D72" s="60" t="s">
        <v>23</v>
      </c>
      <c r="E72" s="50" t="s">
        <v>54</v>
      </c>
      <c r="F72" s="51">
        <v>100</v>
      </c>
      <c r="G72" s="51">
        <v>0.4</v>
      </c>
      <c r="H72" s="51">
        <v>0</v>
      </c>
      <c r="I72" s="51">
        <v>12.6</v>
      </c>
      <c r="J72" s="51">
        <v>52</v>
      </c>
      <c r="K72" s="52">
        <v>338</v>
      </c>
      <c r="L72" s="51">
        <v>15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360</v>
      </c>
      <c r="G74" s="21">
        <f t="shared" ref="G74" si="22">SUM(G70:G73)</f>
        <v>9.76</v>
      </c>
      <c r="H74" s="21">
        <f t="shared" ref="H74" si="23">SUM(H70:H73)</f>
        <v>7.2</v>
      </c>
      <c r="I74" s="21">
        <f t="shared" ref="I74" si="24">SUM(I70:I73)</f>
        <v>43</v>
      </c>
      <c r="J74" s="21">
        <f t="shared" ref="J74" si="25">SUM(J70:J73)</f>
        <v>276.39999999999998</v>
      </c>
      <c r="K74" s="27"/>
      <c r="L74" s="21">
        <f>SUM(L70:L73)</f>
        <v>47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1680</v>
      </c>
      <c r="G89" s="34">
        <f t="shared" ref="G89" si="36">G55+G59+G69+G74+G81+G88</f>
        <v>55.419999999999995</v>
      </c>
      <c r="H89" s="34">
        <f t="shared" ref="H89" si="37">H55+H59+H69+H74+H81+H88</f>
        <v>49.650000000000006</v>
      </c>
      <c r="I89" s="34">
        <f t="shared" ref="I89" si="38">I55+I59+I69+I74+I81+I88</f>
        <v>243.44</v>
      </c>
      <c r="J89" s="34">
        <f t="shared" ref="J89" si="39">J55+J59+J69+J74+J81+J88</f>
        <v>1832.52</v>
      </c>
      <c r="K89" s="35"/>
      <c r="L89" s="34">
        <f>L55+L69+L74</f>
        <v>234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79</v>
      </c>
      <c r="F90" s="48">
        <v>200</v>
      </c>
      <c r="G90" s="48">
        <v>18.28</v>
      </c>
      <c r="H90" s="48">
        <v>24.91</v>
      </c>
      <c r="I90" s="48">
        <v>20.94</v>
      </c>
      <c r="J90" s="48">
        <v>386.79</v>
      </c>
      <c r="K90" s="49">
        <v>210</v>
      </c>
      <c r="L90" s="48">
        <v>55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80</v>
      </c>
      <c r="F92" s="51">
        <v>207</v>
      </c>
      <c r="G92" s="51">
        <v>0.2</v>
      </c>
      <c r="H92" s="51">
        <v>0</v>
      </c>
      <c r="I92" s="51">
        <v>16</v>
      </c>
      <c r="J92" s="51">
        <v>65</v>
      </c>
      <c r="K92" s="52">
        <v>377</v>
      </c>
      <c r="L92" s="51">
        <v>4</v>
      </c>
    </row>
    <row r="93" spans="1:12" ht="15" x14ac:dyDescent="0.25">
      <c r="A93" s="25"/>
      <c r="B93" s="16"/>
      <c r="C93" s="11"/>
      <c r="D93" s="7" t="s">
        <v>22</v>
      </c>
      <c r="E93" s="50" t="s">
        <v>78</v>
      </c>
      <c r="F93" s="51">
        <v>100</v>
      </c>
      <c r="G93" s="51">
        <v>1.75</v>
      </c>
      <c r="H93" s="51">
        <v>5.35</v>
      </c>
      <c r="I93" s="51">
        <v>37.75</v>
      </c>
      <c r="J93" s="51">
        <v>245.35</v>
      </c>
      <c r="K93" s="52">
        <v>406</v>
      </c>
      <c r="L93" s="51">
        <v>33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507</v>
      </c>
      <c r="G97" s="21">
        <f t="shared" ref="G97" si="40">SUM(G90:G96)</f>
        <v>20.23</v>
      </c>
      <c r="H97" s="21">
        <f t="shared" ref="H97" si="41">SUM(H90:H96)</f>
        <v>30.259999999999998</v>
      </c>
      <c r="I97" s="21">
        <f t="shared" ref="I97" si="42">SUM(I90:I96)</f>
        <v>74.69</v>
      </c>
      <c r="J97" s="21">
        <f t="shared" ref="J97" si="43">SUM(J90:J96)</f>
        <v>697.14</v>
      </c>
      <c r="K97" s="27"/>
      <c r="L97" s="21">
        <f t="shared" si="12"/>
        <v>92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81</v>
      </c>
      <c r="F102" s="51">
        <v>60</v>
      </c>
      <c r="G102" s="51">
        <v>0.84</v>
      </c>
      <c r="H102" s="51">
        <v>2.76</v>
      </c>
      <c r="I102" s="51">
        <v>5.88</v>
      </c>
      <c r="J102" s="51">
        <v>51.6</v>
      </c>
      <c r="K102" s="52">
        <v>45</v>
      </c>
      <c r="L102" s="51">
        <v>10</v>
      </c>
    </row>
    <row r="103" spans="1:12" ht="15" x14ac:dyDescent="0.25">
      <c r="A103" s="25"/>
      <c r="B103" s="16"/>
      <c r="C103" s="11"/>
      <c r="D103" s="7" t="s">
        <v>27</v>
      </c>
      <c r="E103" s="50" t="s">
        <v>82</v>
      </c>
      <c r="F103" s="51">
        <v>200</v>
      </c>
      <c r="G103" s="51">
        <v>2.12</v>
      </c>
      <c r="H103" s="51">
        <v>2.2200000000000002</v>
      </c>
      <c r="I103" s="51">
        <v>19.38</v>
      </c>
      <c r="J103" s="51">
        <v>106</v>
      </c>
      <c r="K103" s="52">
        <v>103</v>
      </c>
      <c r="L103" s="51">
        <v>7</v>
      </c>
    </row>
    <row r="104" spans="1:12" ht="15" x14ac:dyDescent="0.25">
      <c r="A104" s="25"/>
      <c r="B104" s="16"/>
      <c r="C104" s="11"/>
      <c r="D104" s="7" t="s">
        <v>28</v>
      </c>
      <c r="E104" s="50" t="s">
        <v>83</v>
      </c>
      <c r="F104" s="51">
        <v>250</v>
      </c>
      <c r="G104" s="51">
        <v>16.5</v>
      </c>
      <c r="H104" s="51">
        <v>25.4</v>
      </c>
      <c r="I104" s="51">
        <v>27.6</v>
      </c>
      <c r="J104" s="51">
        <v>389</v>
      </c>
      <c r="K104" s="52">
        <v>265</v>
      </c>
      <c r="L104" s="51">
        <v>65</v>
      </c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84</v>
      </c>
      <c r="F106" s="51">
        <v>200</v>
      </c>
      <c r="G106" s="51">
        <v>0.1</v>
      </c>
      <c r="H106" s="51">
        <v>0</v>
      </c>
      <c r="I106" s="51">
        <v>21.8</v>
      </c>
      <c r="J106" s="51">
        <v>87.6</v>
      </c>
      <c r="K106" s="52">
        <v>349</v>
      </c>
      <c r="L106" s="51">
        <v>5</v>
      </c>
    </row>
    <row r="107" spans="1:12" ht="15" x14ac:dyDescent="0.25">
      <c r="A107" s="25"/>
      <c r="B107" s="16"/>
      <c r="C107" s="11"/>
      <c r="D107" s="7" t="s">
        <v>31</v>
      </c>
      <c r="E107" s="50" t="s">
        <v>53</v>
      </c>
      <c r="F107" s="51">
        <v>50</v>
      </c>
      <c r="G107" s="51">
        <v>4</v>
      </c>
      <c r="H107" s="51">
        <v>0</v>
      </c>
      <c r="I107" s="51">
        <v>25</v>
      </c>
      <c r="J107" s="51">
        <v>123</v>
      </c>
      <c r="K107" s="52"/>
      <c r="L107" s="51">
        <v>5</v>
      </c>
    </row>
    <row r="108" spans="1:12" ht="15" x14ac:dyDescent="0.25">
      <c r="A108" s="25"/>
      <c r="B108" s="16"/>
      <c r="C108" s="11"/>
      <c r="D108" s="7" t="s">
        <v>32</v>
      </c>
      <c r="E108" s="50" t="s">
        <v>63</v>
      </c>
      <c r="F108" s="51">
        <v>30</v>
      </c>
      <c r="G108" s="51">
        <v>2.2000000000000002</v>
      </c>
      <c r="H108" s="51">
        <v>0.4</v>
      </c>
      <c r="I108" s="51">
        <v>13.5</v>
      </c>
      <c r="J108" s="51">
        <v>68</v>
      </c>
      <c r="K108" s="52"/>
      <c r="L108" s="51">
        <v>3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790</v>
      </c>
      <c r="G111" s="21">
        <f t="shared" ref="G111" si="49">SUM(G102:G110)</f>
        <v>25.76</v>
      </c>
      <c r="H111" s="21">
        <f t="shared" ref="H111" si="50">SUM(H102:H110)</f>
        <v>30.779999999999998</v>
      </c>
      <c r="I111" s="21">
        <f t="shared" ref="I111" si="51">SUM(I102:I110)</f>
        <v>113.16</v>
      </c>
      <c r="J111" s="21">
        <f t="shared" ref="J111" si="52">SUM(J102:J110)</f>
        <v>825.2</v>
      </c>
      <c r="K111" s="27"/>
      <c r="L111" s="21">
        <f>SUM(L102:L110)</f>
        <v>95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85</v>
      </c>
      <c r="F112" s="51">
        <v>100</v>
      </c>
      <c r="G112" s="51">
        <v>5.33</v>
      </c>
      <c r="H112" s="51">
        <v>2</v>
      </c>
      <c r="I112" s="51">
        <v>49.33</v>
      </c>
      <c r="J112" s="51">
        <v>237.33</v>
      </c>
      <c r="K112" s="52" t="s">
        <v>86</v>
      </c>
      <c r="L112" s="51">
        <v>25</v>
      </c>
    </row>
    <row r="113" spans="1:12" ht="15" x14ac:dyDescent="0.25">
      <c r="A113" s="25"/>
      <c r="B113" s="16"/>
      <c r="C113" s="11"/>
      <c r="D113" s="12" t="s">
        <v>30</v>
      </c>
      <c r="E113" s="50" t="s">
        <v>65</v>
      </c>
      <c r="F113" s="51">
        <v>200</v>
      </c>
      <c r="G113" s="51">
        <v>0.08</v>
      </c>
      <c r="H113" s="51">
        <v>0</v>
      </c>
      <c r="I113" s="51">
        <v>25.4</v>
      </c>
      <c r="J113" s="51">
        <v>108.6</v>
      </c>
      <c r="K113" s="52">
        <v>389</v>
      </c>
      <c r="L113" s="51">
        <v>22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3">SUM(G112:G115)</f>
        <v>5.41</v>
      </c>
      <c r="H116" s="21">
        <f t="shared" ref="H116" si="54">SUM(H112:H115)</f>
        <v>2</v>
      </c>
      <c r="I116" s="21">
        <f t="shared" ref="I116" si="55">SUM(I112:I115)</f>
        <v>74.72999999999999</v>
      </c>
      <c r="J116" s="21">
        <f t="shared" ref="J116" si="56">SUM(J112:J115)</f>
        <v>345.93</v>
      </c>
      <c r="K116" s="27"/>
      <c r="L116" s="21">
        <f>SUM(L112:L115)</f>
        <v>47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57">SUM(G117:G122)</f>
        <v>0</v>
      </c>
      <c r="H123" s="21">
        <f t="shared" ref="H123" si="58">SUM(H117:H122)</f>
        <v>0</v>
      </c>
      <c r="I123" s="21">
        <f t="shared" ref="I123" si="59">SUM(I117:I122)</f>
        <v>0</v>
      </c>
      <c r="J123" s="21">
        <f t="shared" ref="J123" si="60">SUM(J117:J122)</f>
        <v>0</v>
      </c>
      <c r="K123" s="27"/>
      <c r="L123" s="21">
        <f t="shared" ref="L123" ca="1" si="61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2">SUM(G124:G129)</f>
        <v>0</v>
      </c>
      <c r="H130" s="21">
        <f t="shared" ref="H130" si="63">SUM(H124:H129)</f>
        <v>0</v>
      </c>
      <c r="I130" s="21">
        <f t="shared" ref="I130" si="64">SUM(I124:I129)</f>
        <v>0</v>
      </c>
      <c r="J130" s="21">
        <f t="shared" ref="J130" si="65">SUM(J124:J129)</f>
        <v>0</v>
      </c>
      <c r="K130" s="27"/>
      <c r="L130" s="21">
        <f t="shared" ref="L130" ca="1" si="66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1597</v>
      </c>
      <c r="G131" s="34">
        <f t="shared" ref="G131" si="67">G97+G101+G111+G116+G123+G130</f>
        <v>51.400000000000006</v>
      </c>
      <c r="H131" s="34">
        <f t="shared" ref="H131" si="68">H97+H101+H111+H116+H123+H130</f>
        <v>63.039999999999992</v>
      </c>
      <c r="I131" s="34">
        <f t="shared" ref="I131" si="69">I97+I101+I111+I116+I123+I130</f>
        <v>262.58</v>
      </c>
      <c r="J131" s="34">
        <f t="shared" ref="J131" si="70">J97+J101+J111+J116+J123+J130</f>
        <v>1868.2700000000002</v>
      </c>
      <c r="K131" s="35"/>
      <c r="L131" s="34">
        <f>L97+L111+L116</f>
        <v>234</v>
      </c>
    </row>
    <row r="132" spans="1:12" ht="15.75" thickBot="1" x14ac:dyDescent="0.3">
      <c r="A132" s="22">
        <v>1</v>
      </c>
      <c r="B132" s="23">
        <v>4</v>
      </c>
      <c r="C132" s="24" t="s">
        <v>19</v>
      </c>
      <c r="D132" s="5" t="s">
        <v>20</v>
      </c>
      <c r="E132" s="47" t="s">
        <v>87</v>
      </c>
      <c r="F132" s="48">
        <v>110</v>
      </c>
      <c r="G132" s="48">
        <v>8.4</v>
      </c>
      <c r="H132" s="48">
        <v>12.2</v>
      </c>
      <c r="I132" s="48">
        <v>12.5</v>
      </c>
      <c r="J132" s="48">
        <v>193</v>
      </c>
      <c r="K132" s="49" t="s">
        <v>88</v>
      </c>
      <c r="L132" s="48">
        <v>28.5</v>
      </c>
    </row>
    <row r="133" spans="1:12" ht="15" x14ac:dyDescent="0.25">
      <c r="A133" s="25"/>
      <c r="B133" s="16"/>
      <c r="C133" s="11"/>
      <c r="D133" s="58" t="s">
        <v>20</v>
      </c>
      <c r="E133" s="50" t="s">
        <v>89</v>
      </c>
      <c r="F133" s="51">
        <v>150</v>
      </c>
      <c r="G133" s="51">
        <v>7.5</v>
      </c>
      <c r="H133" s="51">
        <v>6.3</v>
      </c>
      <c r="I133" s="51">
        <v>7.47</v>
      </c>
      <c r="J133" s="51">
        <v>249</v>
      </c>
      <c r="K133" s="52" t="s">
        <v>90</v>
      </c>
      <c r="L133" s="51">
        <v>10</v>
      </c>
    </row>
    <row r="134" spans="1:12" ht="15" x14ac:dyDescent="0.25">
      <c r="A134" s="25"/>
      <c r="B134" s="16"/>
      <c r="C134" s="11"/>
      <c r="D134" s="7" t="s">
        <v>21</v>
      </c>
      <c r="E134" s="50" t="s">
        <v>91</v>
      </c>
      <c r="F134" s="51">
        <v>200</v>
      </c>
      <c r="G134" s="51">
        <v>1.4</v>
      </c>
      <c r="H134" s="51">
        <v>1.6</v>
      </c>
      <c r="I134" s="51">
        <v>17.7</v>
      </c>
      <c r="J134" s="51">
        <v>84.65</v>
      </c>
      <c r="K134" s="52">
        <v>378</v>
      </c>
      <c r="L134" s="51">
        <v>7.5</v>
      </c>
    </row>
    <row r="135" spans="1:12" ht="15" x14ac:dyDescent="0.25">
      <c r="A135" s="25"/>
      <c r="B135" s="16"/>
      <c r="C135" s="11"/>
      <c r="D135" s="7" t="s">
        <v>22</v>
      </c>
      <c r="E135" s="50" t="s">
        <v>76</v>
      </c>
      <c r="F135" s="51">
        <v>60</v>
      </c>
      <c r="G135" s="51">
        <v>3.76</v>
      </c>
      <c r="H135" s="51">
        <v>0.8</v>
      </c>
      <c r="I135" s="51">
        <v>22.8</v>
      </c>
      <c r="J135" s="51">
        <v>114.4</v>
      </c>
      <c r="K135" s="52" t="s">
        <v>58</v>
      </c>
      <c r="L135" s="51">
        <v>12</v>
      </c>
    </row>
    <row r="136" spans="1:12" ht="15" x14ac:dyDescent="0.25">
      <c r="A136" s="25"/>
      <c r="B136" s="16"/>
      <c r="C136" s="11"/>
      <c r="D136" s="7" t="s">
        <v>23</v>
      </c>
      <c r="E136" s="50" t="s">
        <v>92</v>
      </c>
      <c r="F136" s="51">
        <v>100</v>
      </c>
      <c r="G136" s="51">
        <v>0.9</v>
      </c>
      <c r="H136" s="51">
        <v>0.2</v>
      </c>
      <c r="I136" s="51">
        <v>8.1</v>
      </c>
      <c r="J136" s="51">
        <v>36</v>
      </c>
      <c r="K136" s="52">
        <v>338</v>
      </c>
      <c r="L136" s="51">
        <v>20</v>
      </c>
    </row>
    <row r="137" spans="1:12" ht="15" x14ac:dyDescent="0.25">
      <c r="A137" s="25"/>
      <c r="B137" s="16"/>
      <c r="C137" s="11"/>
      <c r="D137" s="59" t="s">
        <v>22</v>
      </c>
      <c r="E137" s="50" t="s">
        <v>53</v>
      </c>
      <c r="F137" s="51">
        <v>25</v>
      </c>
      <c r="G137" s="51">
        <v>2</v>
      </c>
      <c r="H137" s="51">
        <v>0</v>
      </c>
      <c r="I137" s="51">
        <v>12.55</v>
      </c>
      <c r="J137" s="51">
        <v>61.5</v>
      </c>
      <c r="K137" s="52"/>
      <c r="L137" s="51">
        <v>2.5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645</v>
      </c>
      <c r="G139" s="21">
        <f t="shared" ref="G139" si="71">SUM(G132:G138)</f>
        <v>23.96</v>
      </c>
      <c r="H139" s="21">
        <f t="shared" ref="H139" si="72">SUM(H132:H138)</f>
        <v>21.1</v>
      </c>
      <c r="I139" s="21">
        <f t="shared" ref="I139" si="73">SUM(I132:I138)</f>
        <v>81.11999999999999</v>
      </c>
      <c r="J139" s="21">
        <f t="shared" ref="J139" si="74">SUM(J132:J138)</f>
        <v>738.55</v>
      </c>
      <c r="K139" s="27"/>
      <c r="L139" s="21">
        <f t="shared" ref="L139:L181" si="75">SUM(L132:L138)</f>
        <v>80.5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76">SUM(G140:G142)</f>
        <v>0</v>
      </c>
      <c r="H143" s="21">
        <f t="shared" ref="H143" si="77">SUM(H140:H142)</f>
        <v>0</v>
      </c>
      <c r="I143" s="21">
        <f t="shared" ref="I143" si="78">SUM(I140:I142)</f>
        <v>0</v>
      </c>
      <c r="J143" s="21">
        <f t="shared" ref="J143" si="79">SUM(J140:J142)</f>
        <v>0</v>
      </c>
      <c r="K143" s="27"/>
      <c r="L143" s="21">
        <f t="shared" ref="L143" ca="1" si="80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93</v>
      </c>
      <c r="F144" s="51">
        <v>60</v>
      </c>
      <c r="G144" s="51">
        <v>0.48</v>
      </c>
      <c r="H144" s="51">
        <v>0</v>
      </c>
      <c r="I144" s="51">
        <v>2.04</v>
      </c>
      <c r="J144" s="51">
        <v>9.6</v>
      </c>
      <c r="K144" s="52">
        <v>71</v>
      </c>
      <c r="L144" s="51">
        <v>15</v>
      </c>
    </row>
    <row r="145" spans="1:12" ht="15" x14ac:dyDescent="0.25">
      <c r="A145" s="25"/>
      <c r="B145" s="16"/>
      <c r="C145" s="11"/>
      <c r="D145" s="7" t="s">
        <v>27</v>
      </c>
      <c r="E145" s="50" t="s">
        <v>94</v>
      </c>
      <c r="F145" s="51">
        <v>225</v>
      </c>
      <c r="G145" s="51">
        <v>1.3</v>
      </c>
      <c r="H145" s="51">
        <v>3.9</v>
      </c>
      <c r="I145" s="51">
        <v>9.1999999999999993</v>
      </c>
      <c r="J145" s="51">
        <v>77.400000000000006</v>
      </c>
      <c r="K145" s="52" t="s">
        <v>95</v>
      </c>
      <c r="L145" s="51">
        <v>45.5</v>
      </c>
    </row>
    <row r="146" spans="1:12" ht="15" x14ac:dyDescent="0.25">
      <c r="A146" s="25"/>
      <c r="B146" s="16"/>
      <c r="C146" s="11"/>
      <c r="D146" s="7" t="s">
        <v>28</v>
      </c>
      <c r="E146" s="50" t="s">
        <v>96</v>
      </c>
      <c r="F146" s="51">
        <v>200</v>
      </c>
      <c r="G146" s="51">
        <v>17.2</v>
      </c>
      <c r="H146" s="51">
        <v>21.8</v>
      </c>
      <c r="I146" s="51">
        <v>25.56</v>
      </c>
      <c r="J146" s="51">
        <v>427</v>
      </c>
      <c r="K146" s="52">
        <v>289</v>
      </c>
      <c r="L146" s="51">
        <v>30</v>
      </c>
    </row>
    <row r="147" spans="1:12" ht="15" x14ac:dyDescent="0.25">
      <c r="A147" s="25"/>
      <c r="B147" s="16"/>
      <c r="C147" s="11"/>
      <c r="D147" s="7" t="s">
        <v>29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97</v>
      </c>
      <c r="F148" s="51">
        <v>200</v>
      </c>
      <c r="G148" s="51">
        <v>0.7</v>
      </c>
      <c r="H148" s="51">
        <v>0</v>
      </c>
      <c r="I148" s="51">
        <v>35.299999999999997</v>
      </c>
      <c r="J148" s="51">
        <v>143.80000000000001</v>
      </c>
      <c r="K148" s="52">
        <v>388</v>
      </c>
      <c r="L148" s="51">
        <v>8</v>
      </c>
    </row>
    <row r="149" spans="1:12" ht="15" x14ac:dyDescent="0.25">
      <c r="A149" s="25"/>
      <c r="B149" s="16"/>
      <c r="C149" s="11"/>
      <c r="D149" s="7" t="s">
        <v>31</v>
      </c>
      <c r="E149" s="50" t="s">
        <v>53</v>
      </c>
      <c r="F149" s="51">
        <v>50</v>
      </c>
      <c r="G149" s="51">
        <v>4</v>
      </c>
      <c r="H149" s="51">
        <v>0</v>
      </c>
      <c r="I149" s="51">
        <v>25</v>
      </c>
      <c r="J149" s="51">
        <v>123</v>
      </c>
      <c r="K149" s="52"/>
      <c r="L149" s="51">
        <v>5</v>
      </c>
    </row>
    <row r="150" spans="1:12" ht="15" x14ac:dyDescent="0.25">
      <c r="A150" s="25"/>
      <c r="B150" s="16"/>
      <c r="C150" s="11"/>
      <c r="D150" s="7" t="s">
        <v>32</v>
      </c>
      <c r="E150" s="50" t="s">
        <v>63</v>
      </c>
      <c r="F150" s="51">
        <v>30</v>
      </c>
      <c r="G150" s="51">
        <v>2.2000000000000002</v>
      </c>
      <c r="H150" s="51">
        <v>0.4</v>
      </c>
      <c r="I150" s="51">
        <v>13.5</v>
      </c>
      <c r="J150" s="51">
        <v>68</v>
      </c>
      <c r="K150" s="52"/>
      <c r="L150" s="51">
        <v>3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765</v>
      </c>
      <c r="G153" s="21">
        <f t="shared" ref="G153" si="81">SUM(G144:G152)</f>
        <v>25.88</v>
      </c>
      <c r="H153" s="21">
        <f t="shared" ref="H153" si="82">SUM(H144:H152)</f>
        <v>26.099999999999998</v>
      </c>
      <c r="I153" s="21">
        <f t="shared" ref="I153" si="83">SUM(I144:I152)</f>
        <v>110.6</v>
      </c>
      <c r="J153" s="21">
        <f t="shared" ref="J153" si="84">SUM(J144:J152)</f>
        <v>848.8</v>
      </c>
      <c r="K153" s="27"/>
      <c r="L153" s="21">
        <f>SUM(L144:L152)</f>
        <v>106.5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98</v>
      </c>
      <c r="F154" s="51">
        <v>100</v>
      </c>
      <c r="G154" s="51">
        <v>5.87</v>
      </c>
      <c r="H154" s="51">
        <v>3.2</v>
      </c>
      <c r="I154" s="51">
        <v>42.13</v>
      </c>
      <c r="J154" s="51">
        <v>221.33</v>
      </c>
      <c r="K154" s="52" t="s">
        <v>99</v>
      </c>
      <c r="L154" s="51">
        <v>25</v>
      </c>
    </row>
    <row r="155" spans="1:12" ht="15" x14ac:dyDescent="0.25">
      <c r="A155" s="25"/>
      <c r="B155" s="16"/>
      <c r="C155" s="11"/>
      <c r="D155" s="12" t="s">
        <v>30</v>
      </c>
      <c r="E155" s="50" t="s">
        <v>77</v>
      </c>
      <c r="F155" s="51">
        <v>200</v>
      </c>
      <c r="G155" s="51">
        <v>5.6</v>
      </c>
      <c r="H155" s="51">
        <v>6.4</v>
      </c>
      <c r="I155" s="51">
        <v>7.6</v>
      </c>
      <c r="J155" s="51">
        <v>110</v>
      </c>
      <c r="K155" s="52">
        <v>386</v>
      </c>
      <c r="L155" s="51">
        <v>22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85">SUM(G154:G157)</f>
        <v>11.469999999999999</v>
      </c>
      <c r="H158" s="21">
        <f t="shared" ref="H158" si="86">SUM(H154:H157)</f>
        <v>9.6000000000000014</v>
      </c>
      <c r="I158" s="21">
        <f t="shared" ref="I158" si="87">SUM(I154:I157)</f>
        <v>49.730000000000004</v>
      </c>
      <c r="J158" s="21">
        <f t="shared" ref="J158" si="88">SUM(J154:J157)</f>
        <v>331.33000000000004</v>
      </c>
      <c r="K158" s="27"/>
      <c r="L158" s="21">
        <f>SUM(L154:L157)</f>
        <v>47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89">SUM(G159:G164)</f>
        <v>0</v>
      </c>
      <c r="H165" s="21">
        <f t="shared" ref="H165" si="90">SUM(H159:H164)</f>
        <v>0</v>
      </c>
      <c r="I165" s="21">
        <f t="shared" ref="I165" si="91">SUM(I159:I164)</f>
        <v>0</v>
      </c>
      <c r="J165" s="21">
        <f t="shared" ref="J165" si="92">SUM(J159:J164)</f>
        <v>0</v>
      </c>
      <c r="K165" s="27"/>
      <c r="L165" s="21">
        <f t="shared" ref="L165" ca="1" si="93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94">SUM(G166:G171)</f>
        <v>0</v>
      </c>
      <c r="H172" s="21">
        <f t="shared" ref="H172" si="95">SUM(H166:H171)</f>
        <v>0</v>
      </c>
      <c r="I172" s="21">
        <f t="shared" ref="I172" si="96">SUM(I166:I171)</f>
        <v>0</v>
      </c>
      <c r="J172" s="21">
        <f t="shared" ref="J172" si="97">SUM(J166:J171)</f>
        <v>0</v>
      </c>
      <c r="K172" s="27"/>
      <c r="L172" s="21">
        <f t="shared" ref="L172" ca="1" si="98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1710</v>
      </c>
      <c r="G173" s="34">
        <f t="shared" ref="G173" si="99">G139+G143+G153+G158+G165+G172</f>
        <v>61.31</v>
      </c>
      <c r="H173" s="34">
        <f t="shared" ref="H173" si="100">H139+H143+H153+H158+H165+H172</f>
        <v>56.800000000000004</v>
      </c>
      <c r="I173" s="34">
        <f t="shared" ref="I173" si="101">I139+I143+I153+I158+I165+I172</f>
        <v>241.45</v>
      </c>
      <c r="J173" s="34">
        <f t="shared" ref="J173" si="102">J139+J143+J153+J158+J165+J172</f>
        <v>1918.6799999999998</v>
      </c>
      <c r="K173" s="35"/>
      <c r="L173" s="34">
        <f>L139+L153+L158</f>
        <v>234</v>
      </c>
    </row>
    <row r="174" spans="1:12" ht="15.75" thickBot="1" x14ac:dyDescent="0.3">
      <c r="A174" s="22">
        <v>1</v>
      </c>
      <c r="B174" s="23">
        <v>5</v>
      </c>
      <c r="C174" s="24" t="s">
        <v>19</v>
      </c>
      <c r="D174" s="5" t="s">
        <v>20</v>
      </c>
      <c r="E174" s="47" t="s">
        <v>100</v>
      </c>
      <c r="F174" s="48">
        <v>100</v>
      </c>
      <c r="G174" s="48">
        <v>15.4</v>
      </c>
      <c r="H174" s="48">
        <v>17.899999999999999</v>
      </c>
      <c r="I174" s="48">
        <v>3.8</v>
      </c>
      <c r="J174" s="48">
        <v>238</v>
      </c>
      <c r="K174" s="49" t="s">
        <v>101</v>
      </c>
      <c r="L174" s="48">
        <v>35</v>
      </c>
    </row>
    <row r="175" spans="1:12" ht="15" x14ac:dyDescent="0.25">
      <c r="A175" s="25"/>
      <c r="B175" s="16"/>
      <c r="C175" s="11"/>
      <c r="D175" s="58" t="s">
        <v>20</v>
      </c>
      <c r="E175" s="50" t="s">
        <v>61</v>
      </c>
      <c r="F175" s="51">
        <v>150</v>
      </c>
      <c r="G175" s="51">
        <v>3.1</v>
      </c>
      <c r="H175" s="51">
        <v>5.0999999999999996</v>
      </c>
      <c r="I175" s="51">
        <v>18.600000000000001</v>
      </c>
      <c r="J175" s="51">
        <v>132.6</v>
      </c>
      <c r="K175" s="52">
        <v>312</v>
      </c>
      <c r="L175" s="51">
        <v>20</v>
      </c>
    </row>
    <row r="176" spans="1:12" ht="15" x14ac:dyDescent="0.25">
      <c r="A176" s="25"/>
      <c r="B176" s="16"/>
      <c r="C176" s="11"/>
      <c r="D176" s="7" t="s">
        <v>21</v>
      </c>
      <c r="E176" s="50" t="s">
        <v>52</v>
      </c>
      <c r="F176" s="51">
        <v>200</v>
      </c>
      <c r="G176" s="51">
        <v>0.1</v>
      </c>
      <c r="H176" s="51">
        <v>0</v>
      </c>
      <c r="I176" s="51">
        <v>15</v>
      </c>
      <c r="J176" s="51">
        <v>60</v>
      </c>
      <c r="K176" s="52">
        <v>376</v>
      </c>
      <c r="L176" s="51">
        <v>3</v>
      </c>
    </row>
    <row r="177" spans="1:12" ht="15" x14ac:dyDescent="0.25">
      <c r="A177" s="25"/>
      <c r="B177" s="16"/>
      <c r="C177" s="11"/>
      <c r="D177" s="7" t="s">
        <v>22</v>
      </c>
      <c r="E177" s="50" t="s">
        <v>53</v>
      </c>
      <c r="F177" s="51">
        <v>25</v>
      </c>
      <c r="G177" s="51">
        <v>2</v>
      </c>
      <c r="H177" s="51">
        <v>0</v>
      </c>
      <c r="I177" s="51">
        <v>12.5</v>
      </c>
      <c r="J177" s="51">
        <v>61.5</v>
      </c>
      <c r="K177" s="52"/>
      <c r="L177" s="51">
        <v>2.5</v>
      </c>
    </row>
    <row r="178" spans="1:12" ht="15" x14ac:dyDescent="0.25">
      <c r="A178" s="25"/>
      <c r="B178" s="16"/>
      <c r="C178" s="11"/>
      <c r="D178" s="7" t="s">
        <v>23</v>
      </c>
      <c r="E178" s="50" t="s">
        <v>71</v>
      </c>
      <c r="F178" s="51">
        <v>100</v>
      </c>
      <c r="G178" s="51">
        <v>1.5</v>
      </c>
      <c r="H178" s="51">
        <v>0</v>
      </c>
      <c r="I178" s="51">
        <v>23.6</v>
      </c>
      <c r="J178" s="51">
        <v>100</v>
      </c>
      <c r="K178" s="52">
        <v>338</v>
      </c>
      <c r="L178" s="51">
        <v>16</v>
      </c>
    </row>
    <row r="179" spans="1:12" ht="15" x14ac:dyDescent="0.25">
      <c r="A179" s="25"/>
      <c r="B179" s="16"/>
      <c r="C179" s="11"/>
      <c r="D179" s="59" t="s">
        <v>26</v>
      </c>
      <c r="E179" s="50" t="s">
        <v>72</v>
      </c>
      <c r="F179" s="51">
        <v>60</v>
      </c>
      <c r="G179" s="51">
        <v>0.72</v>
      </c>
      <c r="H179" s="51">
        <v>0.12</v>
      </c>
      <c r="I179" s="51">
        <v>2.76</v>
      </c>
      <c r="J179" s="51">
        <v>15.6</v>
      </c>
      <c r="K179" s="52">
        <v>71</v>
      </c>
      <c r="L179" s="51">
        <v>15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635</v>
      </c>
      <c r="G181" s="21">
        <f t="shared" ref="G181" si="103">SUM(G174:G180)</f>
        <v>22.82</v>
      </c>
      <c r="H181" s="21">
        <f t="shared" ref="H181" si="104">SUM(H174:H180)</f>
        <v>23.12</v>
      </c>
      <c r="I181" s="21">
        <f t="shared" ref="I181" si="105">SUM(I174:I180)</f>
        <v>76.260000000000005</v>
      </c>
      <c r="J181" s="21">
        <f t="shared" ref="J181" si="106">SUM(J174:J180)</f>
        <v>607.70000000000005</v>
      </c>
      <c r="K181" s="27"/>
      <c r="L181" s="21">
        <f t="shared" si="75"/>
        <v>91.5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07">SUM(G182:G184)</f>
        <v>0</v>
      </c>
      <c r="H185" s="21">
        <f t="shared" ref="H185" si="108">SUM(H182:H184)</f>
        <v>0</v>
      </c>
      <c r="I185" s="21">
        <f t="shared" ref="I185" si="109">SUM(I182:I184)</f>
        <v>0</v>
      </c>
      <c r="J185" s="21">
        <f t="shared" ref="J185" si="110">SUM(J182:J184)</f>
        <v>0</v>
      </c>
      <c r="K185" s="27"/>
      <c r="L185" s="21">
        <f t="shared" ref="L185" ca="1" si="11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102</v>
      </c>
      <c r="F186" s="51">
        <v>60</v>
      </c>
      <c r="G186" s="51">
        <v>0.84</v>
      </c>
      <c r="H186" s="51">
        <v>1.6</v>
      </c>
      <c r="I186" s="51">
        <v>5.16</v>
      </c>
      <c r="J186" s="51">
        <v>37.799999999999997</v>
      </c>
      <c r="K186" s="52">
        <v>67</v>
      </c>
      <c r="L186" s="51">
        <v>11.5</v>
      </c>
    </row>
    <row r="187" spans="1:12" ht="15" x14ac:dyDescent="0.25">
      <c r="A187" s="25"/>
      <c r="B187" s="16"/>
      <c r="C187" s="11"/>
      <c r="D187" s="7" t="s">
        <v>27</v>
      </c>
      <c r="E187" s="50" t="s">
        <v>103</v>
      </c>
      <c r="F187" s="51">
        <v>200</v>
      </c>
      <c r="G187" s="51">
        <v>1.6</v>
      </c>
      <c r="H187" s="51">
        <v>3.2</v>
      </c>
      <c r="I187" s="51">
        <v>16.7</v>
      </c>
      <c r="J187" s="51">
        <v>93</v>
      </c>
      <c r="K187" s="52">
        <v>101</v>
      </c>
      <c r="L187" s="51">
        <v>7</v>
      </c>
    </row>
    <row r="188" spans="1:12" ht="15" x14ac:dyDescent="0.25">
      <c r="A188" s="25"/>
      <c r="B188" s="16"/>
      <c r="C188" s="11"/>
      <c r="D188" s="7" t="s">
        <v>28</v>
      </c>
      <c r="E188" s="50" t="s">
        <v>104</v>
      </c>
      <c r="F188" s="51">
        <v>100</v>
      </c>
      <c r="G188" s="51">
        <v>20.399999999999999</v>
      </c>
      <c r="H188" s="51">
        <v>21.2</v>
      </c>
      <c r="I188" s="51">
        <v>1.4</v>
      </c>
      <c r="J188" s="51">
        <v>262</v>
      </c>
      <c r="K188" s="52">
        <v>288</v>
      </c>
      <c r="L188" s="51">
        <v>51</v>
      </c>
    </row>
    <row r="189" spans="1:12" ht="15" x14ac:dyDescent="0.25">
      <c r="A189" s="25"/>
      <c r="B189" s="16"/>
      <c r="C189" s="11"/>
      <c r="D189" s="7" t="s">
        <v>29</v>
      </c>
      <c r="E189" s="50" t="s">
        <v>48</v>
      </c>
      <c r="F189" s="51">
        <v>150</v>
      </c>
      <c r="G189" s="51">
        <v>5.4</v>
      </c>
      <c r="H189" s="51">
        <v>0.6</v>
      </c>
      <c r="I189" s="51">
        <v>36.6</v>
      </c>
      <c r="J189" s="51">
        <v>174</v>
      </c>
      <c r="K189" s="52" t="s">
        <v>49</v>
      </c>
      <c r="L189" s="51">
        <v>9</v>
      </c>
    </row>
    <row r="190" spans="1:12" ht="15" x14ac:dyDescent="0.25">
      <c r="A190" s="25"/>
      <c r="B190" s="16"/>
      <c r="C190" s="11"/>
      <c r="D190" s="7" t="s">
        <v>30</v>
      </c>
      <c r="E190" s="50" t="s">
        <v>105</v>
      </c>
      <c r="F190" s="51">
        <v>200</v>
      </c>
      <c r="G190" s="51">
        <v>0.3</v>
      </c>
      <c r="H190" s="51">
        <v>0</v>
      </c>
      <c r="I190" s="51">
        <v>29.3</v>
      </c>
      <c r="J190" s="51">
        <v>118</v>
      </c>
      <c r="K190" s="52">
        <v>348</v>
      </c>
      <c r="L190" s="51">
        <v>9</v>
      </c>
    </row>
    <row r="191" spans="1:12" ht="15" x14ac:dyDescent="0.25">
      <c r="A191" s="25"/>
      <c r="B191" s="16"/>
      <c r="C191" s="11"/>
      <c r="D191" s="7" t="s">
        <v>31</v>
      </c>
      <c r="E191" s="50" t="s">
        <v>53</v>
      </c>
      <c r="F191" s="51">
        <v>50</v>
      </c>
      <c r="G191" s="51">
        <v>4</v>
      </c>
      <c r="H191" s="51">
        <v>0</v>
      </c>
      <c r="I191" s="51">
        <v>25</v>
      </c>
      <c r="J191" s="51">
        <v>123</v>
      </c>
      <c r="K191" s="52"/>
      <c r="L191" s="51">
        <v>5</v>
      </c>
    </row>
    <row r="192" spans="1:12" ht="15" x14ac:dyDescent="0.25">
      <c r="A192" s="25"/>
      <c r="B192" s="16"/>
      <c r="C192" s="11"/>
      <c r="D192" s="7" t="s">
        <v>32</v>
      </c>
      <c r="E192" s="50" t="s">
        <v>63</v>
      </c>
      <c r="F192" s="51">
        <v>30</v>
      </c>
      <c r="G192" s="51">
        <v>2.2000000000000002</v>
      </c>
      <c r="H192" s="51">
        <v>0.4</v>
      </c>
      <c r="I192" s="51">
        <v>13.5</v>
      </c>
      <c r="J192" s="51">
        <v>68</v>
      </c>
      <c r="K192" s="52"/>
      <c r="L192" s="51">
        <v>3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790</v>
      </c>
      <c r="G195" s="21">
        <f t="shared" ref="G195" si="112">SUM(G186:G194)</f>
        <v>34.740000000000009</v>
      </c>
      <c r="H195" s="21">
        <f t="shared" ref="H195" si="113">SUM(H186:H194)</f>
        <v>27</v>
      </c>
      <c r="I195" s="21">
        <f t="shared" ref="I195" si="114">SUM(I186:I194)</f>
        <v>127.66</v>
      </c>
      <c r="J195" s="21">
        <f t="shared" ref="J195" si="115">SUM(J186:J194)</f>
        <v>875.8</v>
      </c>
      <c r="K195" s="27"/>
      <c r="L195" s="21">
        <f>SUM(L186:L194)</f>
        <v>95.5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106</v>
      </c>
      <c r="F196" s="51">
        <v>100</v>
      </c>
      <c r="G196" s="51">
        <v>5.6</v>
      </c>
      <c r="H196" s="51">
        <v>2.27</v>
      </c>
      <c r="I196" s="51">
        <v>49.39</v>
      </c>
      <c r="J196" s="51">
        <v>242.67</v>
      </c>
      <c r="K196" s="52" t="s">
        <v>107</v>
      </c>
      <c r="L196" s="51">
        <v>39</v>
      </c>
    </row>
    <row r="197" spans="1:12" ht="15" x14ac:dyDescent="0.25">
      <c r="A197" s="25"/>
      <c r="B197" s="16"/>
      <c r="C197" s="11"/>
      <c r="D197" s="12" t="s">
        <v>30</v>
      </c>
      <c r="E197" s="50" t="s">
        <v>80</v>
      </c>
      <c r="F197" s="51">
        <v>207</v>
      </c>
      <c r="G197" s="51">
        <v>0.2</v>
      </c>
      <c r="H197" s="51">
        <v>0</v>
      </c>
      <c r="I197" s="51">
        <v>16</v>
      </c>
      <c r="J197" s="51">
        <v>65</v>
      </c>
      <c r="K197" s="52">
        <v>377</v>
      </c>
      <c r="L197" s="51">
        <v>8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307</v>
      </c>
      <c r="G200" s="21">
        <f t="shared" ref="G200" si="116">SUM(G196:G199)</f>
        <v>5.8</v>
      </c>
      <c r="H200" s="21">
        <f t="shared" ref="H200" si="117">SUM(H196:H199)</f>
        <v>2.27</v>
      </c>
      <c r="I200" s="21">
        <f t="shared" ref="I200" si="118">SUM(I196:I199)</f>
        <v>65.39</v>
      </c>
      <c r="J200" s="21">
        <f t="shared" ref="J200" si="119">SUM(J196:J199)</f>
        <v>307.66999999999996</v>
      </c>
      <c r="K200" s="27"/>
      <c r="L200" s="21">
        <f>SUM(L196:L199)</f>
        <v>47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20">SUM(G201:G206)</f>
        <v>0</v>
      </c>
      <c r="H207" s="21">
        <f t="shared" ref="H207" si="121">SUM(H201:H206)</f>
        <v>0</v>
      </c>
      <c r="I207" s="21">
        <f t="shared" ref="I207" si="122">SUM(I201:I206)</f>
        <v>0</v>
      </c>
      <c r="J207" s="21">
        <f t="shared" ref="J207" si="123">SUM(J201:J206)</f>
        <v>0</v>
      </c>
      <c r="K207" s="27"/>
      <c r="L207" s="21">
        <f t="shared" ref="L207" ca="1" si="124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25">SUM(G208:G213)</f>
        <v>0</v>
      </c>
      <c r="H214" s="21">
        <f t="shared" ref="H214" si="126">SUM(H208:H213)</f>
        <v>0</v>
      </c>
      <c r="I214" s="21">
        <f t="shared" ref="I214" si="127">SUM(I208:I213)</f>
        <v>0</v>
      </c>
      <c r="J214" s="21">
        <f t="shared" ref="J214" si="128">SUM(J208:J213)</f>
        <v>0</v>
      </c>
      <c r="K214" s="27"/>
      <c r="L214" s="21">
        <f t="shared" ref="L214" ca="1" si="129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1732</v>
      </c>
      <c r="G215" s="34">
        <f t="shared" ref="G215" si="130">G181+G185+G195+G200+G207+G214</f>
        <v>63.360000000000007</v>
      </c>
      <c r="H215" s="34">
        <f t="shared" ref="H215" si="131">H181+H185+H195+H200+H207+H214</f>
        <v>52.390000000000008</v>
      </c>
      <c r="I215" s="34">
        <f t="shared" ref="I215" si="132">I181+I185+I195+I200+I207+I214</f>
        <v>269.31</v>
      </c>
      <c r="J215" s="34">
        <f t="shared" ref="J215" si="133">J181+J185+J195+J200+J207+J214</f>
        <v>1791.17</v>
      </c>
      <c r="K215" s="35"/>
      <c r="L215" s="34">
        <f>L181+L195+L200</f>
        <v>234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59" t="s">
        <v>26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.75" thickBot="1" x14ac:dyDescent="0.3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58" t="s">
        <v>20</v>
      </c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34">SUM(G216:G222)</f>
        <v>0</v>
      </c>
      <c r="H223" s="21">
        <f t="shared" ref="H223" si="135">SUM(H216:H222)</f>
        <v>0</v>
      </c>
      <c r="I223" s="21">
        <f t="shared" ref="I223" si="136">SUM(I216:I222)</f>
        <v>0</v>
      </c>
      <c r="J223" s="21">
        <f t="shared" ref="J223" si="137">SUM(J216:J222)</f>
        <v>0</v>
      </c>
      <c r="K223" s="27"/>
      <c r="L223" s="21">
        <f t="shared" ref="L223:L265" si="138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39">SUM(G224:G226)</f>
        <v>0</v>
      </c>
      <c r="H227" s="21">
        <f t="shared" ref="H227" si="140">SUM(H224:H226)</f>
        <v>0</v>
      </c>
      <c r="I227" s="21">
        <f t="shared" ref="I227" si="141">SUM(I224:I226)</f>
        <v>0</v>
      </c>
      <c r="J227" s="21">
        <f t="shared" ref="J227" si="142">SUM(J224:J226)</f>
        <v>0</v>
      </c>
      <c r="K227" s="27"/>
      <c r="L227" s="21">
        <f t="shared" ref="L227" ca="1" si="143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44">SUM(G228:G236)</f>
        <v>0</v>
      </c>
      <c r="H237" s="21">
        <f t="shared" ref="H237" si="145">SUM(H228:H236)</f>
        <v>0</v>
      </c>
      <c r="I237" s="21">
        <f t="shared" ref="I237" si="146">SUM(I228:I236)</f>
        <v>0</v>
      </c>
      <c r="J237" s="21">
        <f t="shared" ref="J237" si="147">SUM(J228:J236)</f>
        <v>0</v>
      </c>
      <c r="K237" s="27"/>
      <c r="L237" s="21">
        <f t="shared" ref="L237" ca="1" si="148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0" t="s">
        <v>23</v>
      </c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49">SUM(G238:G241)</f>
        <v>0</v>
      </c>
      <c r="H242" s="21">
        <f t="shared" ref="H242" si="150">SUM(H238:H241)</f>
        <v>0</v>
      </c>
      <c r="I242" s="21">
        <f t="shared" ref="I242" si="151">SUM(I238:I241)</f>
        <v>0</v>
      </c>
      <c r="J242" s="21">
        <f t="shared" ref="J242" si="152">SUM(J238:J241)</f>
        <v>0</v>
      </c>
      <c r="K242" s="27"/>
      <c r="L242" s="21">
        <f t="shared" ref="L242" ca="1" si="153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54">SUM(G243:G248)</f>
        <v>0</v>
      </c>
      <c r="H249" s="21">
        <f t="shared" ref="H249" si="155">SUM(H243:H248)</f>
        <v>0</v>
      </c>
      <c r="I249" s="21">
        <f t="shared" ref="I249" si="156">SUM(I243:I248)</f>
        <v>0</v>
      </c>
      <c r="J249" s="21">
        <f t="shared" ref="J249" si="157">SUM(J243:J248)</f>
        <v>0</v>
      </c>
      <c r="K249" s="27"/>
      <c r="L249" s="21">
        <f t="shared" ref="L249" ca="1" si="158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59">SUM(G250:G255)</f>
        <v>0</v>
      </c>
      <c r="H256" s="21">
        <f t="shared" ref="H256" si="160">SUM(H250:H255)</f>
        <v>0</v>
      </c>
      <c r="I256" s="21">
        <f t="shared" ref="I256" si="161">SUM(I250:I255)</f>
        <v>0</v>
      </c>
      <c r="J256" s="21">
        <f t="shared" ref="J256" si="162">SUM(J250:J255)</f>
        <v>0</v>
      </c>
      <c r="K256" s="27"/>
      <c r="L256" s="21">
        <f t="shared" ref="L256" ca="1" si="163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64">G223+G227+G237+G242+G249+G256</f>
        <v>0</v>
      </c>
      <c r="H257" s="34">
        <f t="shared" ref="H257" si="165">H223+H227+H237+H242+H249+H256</f>
        <v>0</v>
      </c>
      <c r="I257" s="34">
        <f t="shared" ref="I257" si="166">I223+I227+I237+I242+I249+I256</f>
        <v>0</v>
      </c>
      <c r="J257" s="34">
        <f t="shared" ref="J257" si="167">J223+J227+J237+J242+J249+J256</f>
        <v>0</v>
      </c>
      <c r="K257" s="35"/>
      <c r="L257" s="34">
        <f t="shared" ref="L257" ca="1" si="168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69">SUM(G258:G264)</f>
        <v>0</v>
      </c>
      <c r="H265" s="21">
        <f t="shared" ref="H265" si="170">SUM(H258:H264)</f>
        <v>0</v>
      </c>
      <c r="I265" s="21">
        <f t="shared" ref="I265" si="171">SUM(I258:I264)</f>
        <v>0</v>
      </c>
      <c r="J265" s="21">
        <f t="shared" ref="J265" si="172">SUM(J258:J264)</f>
        <v>0</v>
      </c>
      <c r="K265" s="27"/>
      <c r="L265" s="21">
        <f t="shared" si="138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73">SUM(G266:G268)</f>
        <v>0</v>
      </c>
      <c r="H269" s="21">
        <f t="shared" ref="H269" si="174">SUM(H266:H268)</f>
        <v>0</v>
      </c>
      <c r="I269" s="21">
        <f t="shared" ref="I269" si="175">SUM(I266:I268)</f>
        <v>0</v>
      </c>
      <c r="J269" s="21">
        <f t="shared" ref="J269" si="176">SUM(J266:J268)</f>
        <v>0</v>
      </c>
      <c r="K269" s="27"/>
      <c r="L269" s="21">
        <f t="shared" ref="L269" ca="1" si="177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78">SUM(G270:G278)</f>
        <v>0</v>
      </c>
      <c r="H279" s="21">
        <f t="shared" ref="H279" si="179">SUM(H270:H278)</f>
        <v>0</v>
      </c>
      <c r="I279" s="21">
        <f t="shared" ref="I279" si="180">SUM(I270:I278)</f>
        <v>0</v>
      </c>
      <c r="J279" s="21">
        <f t="shared" ref="J279" si="181">SUM(J270:J278)</f>
        <v>0</v>
      </c>
      <c r="K279" s="27"/>
      <c r="L279" s="21">
        <f t="shared" ref="L279" ca="1" si="182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83">SUM(G280:G283)</f>
        <v>0</v>
      </c>
      <c r="H284" s="21">
        <f t="shared" ref="H284" si="184">SUM(H280:H283)</f>
        <v>0</v>
      </c>
      <c r="I284" s="21">
        <f t="shared" ref="I284" si="185">SUM(I280:I283)</f>
        <v>0</v>
      </c>
      <c r="J284" s="21">
        <f t="shared" ref="J284" si="186">SUM(J280:J283)</f>
        <v>0</v>
      </c>
      <c r="K284" s="27"/>
      <c r="L284" s="21">
        <f t="shared" ref="L284" ca="1" si="187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88">SUM(G285:G290)</f>
        <v>0</v>
      </c>
      <c r="H291" s="21">
        <f t="shared" ref="H291" si="189">SUM(H285:H290)</f>
        <v>0</v>
      </c>
      <c r="I291" s="21">
        <f t="shared" ref="I291" si="190">SUM(I285:I290)</f>
        <v>0</v>
      </c>
      <c r="J291" s="21">
        <f t="shared" ref="J291" si="191">SUM(J285:J290)</f>
        <v>0</v>
      </c>
      <c r="K291" s="27"/>
      <c r="L291" s="21">
        <f t="shared" ref="L291" ca="1" si="192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93">SUM(G292:G297)</f>
        <v>0</v>
      </c>
      <c r="H298" s="21">
        <f t="shared" ref="H298" si="194">SUM(H292:H297)</f>
        <v>0</v>
      </c>
      <c r="I298" s="21">
        <f t="shared" ref="I298" si="195">SUM(I292:I297)</f>
        <v>0</v>
      </c>
      <c r="J298" s="21">
        <f t="shared" ref="J298" si="196">SUM(J292:J297)</f>
        <v>0</v>
      </c>
      <c r="K298" s="27"/>
      <c r="L298" s="21">
        <f t="shared" ref="L298" ca="1" si="197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198">G265+G269+G279+G284+G291+G298</f>
        <v>0</v>
      </c>
      <c r="H299" s="34">
        <f t="shared" ref="H299" si="199">H265+H269+H279+H284+H291+H298</f>
        <v>0</v>
      </c>
      <c r="I299" s="34">
        <f t="shared" ref="I299" si="200">I265+I269+I279+I284+I291+I298</f>
        <v>0</v>
      </c>
      <c r="J299" s="34">
        <f t="shared" ref="J299" si="201">J265+J269+J279+J284+J291+J298</f>
        <v>0</v>
      </c>
      <c r="K299" s="35"/>
      <c r="L299" s="34">
        <f t="shared" ref="L299" ca="1" si="202">L265+L269+L279+L284+L291+L298</f>
        <v>0</v>
      </c>
    </row>
    <row r="300" spans="1:12" ht="15.75" thickBot="1" x14ac:dyDescent="0.3">
      <c r="A300" s="22">
        <v>2</v>
      </c>
      <c r="B300" s="23">
        <v>1</v>
      </c>
      <c r="C300" s="24" t="s">
        <v>19</v>
      </c>
      <c r="D300" s="5" t="s">
        <v>20</v>
      </c>
      <c r="E300" s="47" t="s">
        <v>108</v>
      </c>
      <c r="F300" s="48">
        <v>100</v>
      </c>
      <c r="G300" s="48">
        <v>10.63</v>
      </c>
      <c r="H300" s="48">
        <v>10.63</v>
      </c>
      <c r="I300" s="48">
        <v>7.38</v>
      </c>
      <c r="J300" s="48">
        <v>167.5</v>
      </c>
      <c r="K300" s="49" t="s">
        <v>109</v>
      </c>
      <c r="L300" s="48">
        <v>49</v>
      </c>
    </row>
    <row r="301" spans="1:12" ht="15" x14ac:dyDescent="0.25">
      <c r="A301" s="25"/>
      <c r="B301" s="16"/>
      <c r="C301" s="11"/>
      <c r="D301" s="58" t="s">
        <v>26</v>
      </c>
      <c r="E301" s="50" t="s">
        <v>57</v>
      </c>
      <c r="F301" s="51">
        <v>60</v>
      </c>
      <c r="G301" s="51">
        <v>1.4</v>
      </c>
      <c r="H301" s="51">
        <v>4.5999999999999996</v>
      </c>
      <c r="I301" s="51">
        <v>8.5</v>
      </c>
      <c r="J301" s="51">
        <v>93</v>
      </c>
      <c r="K301" s="52" t="s">
        <v>58</v>
      </c>
      <c r="L301" s="51">
        <v>9</v>
      </c>
    </row>
    <row r="302" spans="1:12" ht="15" x14ac:dyDescent="0.25">
      <c r="A302" s="25"/>
      <c r="B302" s="16"/>
      <c r="C302" s="11"/>
      <c r="D302" s="7" t="s">
        <v>21</v>
      </c>
      <c r="E302" s="50" t="s">
        <v>80</v>
      </c>
      <c r="F302" s="51">
        <v>207</v>
      </c>
      <c r="G302" s="51">
        <v>0.2</v>
      </c>
      <c r="H302" s="51">
        <v>0</v>
      </c>
      <c r="I302" s="51">
        <v>16</v>
      </c>
      <c r="J302" s="51">
        <v>65</v>
      </c>
      <c r="K302" s="52">
        <v>377</v>
      </c>
      <c r="L302" s="51">
        <v>4</v>
      </c>
    </row>
    <row r="303" spans="1:12" ht="15" x14ac:dyDescent="0.25">
      <c r="A303" s="25"/>
      <c r="B303" s="16"/>
      <c r="C303" s="11"/>
      <c r="D303" s="7" t="s">
        <v>22</v>
      </c>
      <c r="E303" s="50" t="s">
        <v>53</v>
      </c>
      <c r="F303" s="51">
        <v>25</v>
      </c>
      <c r="G303" s="51">
        <v>2</v>
      </c>
      <c r="H303" s="51">
        <v>0</v>
      </c>
      <c r="I303" s="51">
        <v>12.5</v>
      </c>
      <c r="J303" s="51">
        <v>61.5</v>
      </c>
      <c r="K303" s="52"/>
      <c r="L303" s="51">
        <v>2.5</v>
      </c>
    </row>
    <row r="304" spans="1:12" ht="15.75" thickBot="1" x14ac:dyDescent="0.3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58" t="s">
        <v>20</v>
      </c>
      <c r="E305" s="50" t="s">
        <v>110</v>
      </c>
      <c r="F305" s="51">
        <v>150</v>
      </c>
      <c r="G305" s="51">
        <v>3.6</v>
      </c>
      <c r="H305" s="51">
        <v>4.76</v>
      </c>
      <c r="I305" s="51">
        <v>39.299999999999997</v>
      </c>
      <c r="J305" s="51">
        <v>214.35</v>
      </c>
      <c r="K305" s="52">
        <v>305</v>
      </c>
      <c r="L305" s="51">
        <v>11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542</v>
      </c>
      <c r="G307" s="21">
        <f t="shared" ref="G307" si="203">SUM(G300:G306)</f>
        <v>17.830000000000002</v>
      </c>
      <c r="H307" s="21">
        <f t="shared" ref="H307" si="204">SUM(H300:H306)</f>
        <v>19.990000000000002</v>
      </c>
      <c r="I307" s="21">
        <f t="shared" ref="I307" si="205">SUM(I300:I306)</f>
        <v>83.679999999999993</v>
      </c>
      <c r="J307" s="21">
        <f t="shared" ref="J307" si="206">SUM(J300:J306)</f>
        <v>601.35</v>
      </c>
      <c r="K307" s="27"/>
      <c r="L307" s="21">
        <f t="shared" ref="L307:L349" si="207">SUM(L300:L306)</f>
        <v>75.5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08">SUM(G308:G310)</f>
        <v>0</v>
      </c>
      <c r="H311" s="21">
        <f t="shared" ref="H311" si="209">SUM(H308:H310)</f>
        <v>0</v>
      </c>
      <c r="I311" s="21">
        <f t="shared" ref="I311" si="210">SUM(I308:I310)</f>
        <v>0</v>
      </c>
      <c r="J311" s="21">
        <f t="shared" ref="J311" si="211">SUM(J308:J310)</f>
        <v>0</v>
      </c>
      <c r="K311" s="27"/>
      <c r="L311" s="21">
        <f t="shared" ref="L311" ca="1" si="21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111</v>
      </c>
      <c r="F312" s="51">
        <v>60</v>
      </c>
      <c r="G312" s="51">
        <v>0.78</v>
      </c>
      <c r="H312" s="51">
        <v>3</v>
      </c>
      <c r="I312" s="51">
        <v>5.4</v>
      </c>
      <c r="J312" s="51">
        <v>54.6</v>
      </c>
      <c r="K312" s="52" t="s">
        <v>112</v>
      </c>
      <c r="L312" s="51">
        <v>8</v>
      </c>
    </row>
    <row r="313" spans="1:12" ht="15" x14ac:dyDescent="0.25">
      <c r="A313" s="25"/>
      <c r="B313" s="16"/>
      <c r="C313" s="11"/>
      <c r="D313" s="7" t="s">
        <v>27</v>
      </c>
      <c r="E313" s="50" t="s">
        <v>59</v>
      </c>
      <c r="F313" s="51">
        <v>200</v>
      </c>
      <c r="G313" s="51">
        <v>4.0599999999999996</v>
      </c>
      <c r="H313" s="51">
        <v>4</v>
      </c>
      <c r="I313" s="51">
        <v>2.46</v>
      </c>
      <c r="J313" s="51">
        <v>131</v>
      </c>
      <c r="K313" s="52">
        <v>102</v>
      </c>
      <c r="L313" s="51">
        <v>5</v>
      </c>
    </row>
    <row r="314" spans="1:12" ht="15" x14ac:dyDescent="0.25">
      <c r="A314" s="25"/>
      <c r="B314" s="16"/>
      <c r="C314" s="11"/>
      <c r="D314" s="7" t="s">
        <v>28</v>
      </c>
      <c r="E314" s="50" t="s">
        <v>113</v>
      </c>
      <c r="F314" s="51">
        <v>200</v>
      </c>
      <c r="G314" s="51">
        <v>15.85</v>
      </c>
      <c r="H314" s="51">
        <v>8.6199999999999992</v>
      </c>
      <c r="I314" s="51">
        <v>2.4700000000000002</v>
      </c>
      <c r="J314" s="51">
        <v>305.39</v>
      </c>
      <c r="K314" s="52" t="s">
        <v>114</v>
      </c>
      <c r="L314" s="51">
        <v>74.5</v>
      </c>
    </row>
    <row r="315" spans="1:12" ht="15" x14ac:dyDescent="0.25">
      <c r="A315" s="25"/>
      <c r="B315" s="16"/>
      <c r="C315" s="11"/>
      <c r="D315" s="7" t="s">
        <v>29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62</v>
      </c>
      <c r="F316" s="51">
        <v>200</v>
      </c>
      <c r="G316" s="51">
        <v>0.3</v>
      </c>
      <c r="H316" s="51">
        <v>0</v>
      </c>
      <c r="I316" s="51">
        <v>29.2</v>
      </c>
      <c r="J316" s="51">
        <v>126.6</v>
      </c>
      <c r="K316" s="52">
        <v>342</v>
      </c>
      <c r="L316" s="51">
        <v>16</v>
      </c>
    </row>
    <row r="317" spans="1:12" ht="15" x14ac:dyDescent="0.25">
      <c r="A317" s="25"/>
      <c r="B317" s="16"/>
      <c r="C317" s="11"/>
      <c r="D317" s="7" t="s">
        <v>31</v>
      </c>
      <c r="E317" s="50" t="s">
        <v>53</v>
      </c>
      <c r="F317" s="51">
        <v>50</v>
      </c>
      <c r="G317" s="51">
        <v>4</v>
      </c>
      <c r="H317" s="51">
        <v>0</v>
      </c>
      <c r="I317" s="51">
        <v>25</v>
      </c>
      <c r="J317" s="51">
        <v>123</v>
      </c>
      <c r="K317" s="52"/>
      <c r="L317" s="51">
        <v>5</v>
      </c>
    </row>
    <row r="318" spans="1:12" ht="15" x14ac:dyDescent="0.25">
      <c r="A318" s="25"/>
      <c r="B318" s="16"/>
      <c r="C318" s="11"/>
      <c r="D318" s="7" t="s">
        <v>32</v>
      </c>
      <c r="E318" s="50" t="s">
        <v>63</v>
      </c>
      <c r="F318" s="51">
        <v>30</v>
      </c>
      <c r="G318" s="51">
        <v>2.2000000000000002</v>
      </c>
      <c r="H318" s="51">
        <v>0.4</v>
      </c>
      <c r="I318" s="51">
        <v>13.5</v>
      </c>
      <c r="J318" s="51">
        <v>68</v>
      </c>
      <c r="K318" s="52"/>
      <c r="L318" s="51">
        <v>3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740</v>
      </c>
      <c r="G321" s="21">
        <f t="shared" ref="G321" si="213">SUM(G312:G320)</f>
        <v>27.189999999999998</v>
      </c>
      <c r="H321" s="21">
        <f t="shared" ref="H321" si="214">SUM(H312:H320)</f>
        <v>16.02</v>
      </c>
      <c r="I321" s="21">
        <f t="shared" ref="I321" si="215">SUM(I312:I320)</f>
        <v>78.03</v>
      </c>
      <c r="J321" s="21">
        <f t="shared" ref="J321" si="216">SUM(J312:J320)</f>
        <v>808.59</v>
      </c>
      <c r="K321" s="27"/>
      <c r="L321" s="21">
        <f>SUM(L312:L320)</f>
        <v>111.5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76</v>
      </c>
      <c r="F322" s="51">
        <v>60</v>
      </c>
      <c r="G322" s="51">
        <v>3.76</v>
      </c>
      <c r="H322" s="51">
        <v>0.8</v>
      </c>
      <c r="I322" s="51">
        <v>22.8</v>
      </c>
      <c r="J322" s="51">
        <v>114.4</v>
      </c>
      <c r="K322" s="52" t="s">
        <v>58</v>
      </c>
      <c r="L322" s="51">
        <v>10</v>
      </c>
    </row>
    <row r="323" spans="1:12" ht="15" x14ac:dyDescent="0.25">
      <c r="A323" s="25"/>
      <c r="B323" s="16"/>
      <c r="C323" s="11"/>
      <c r="D323" s="12" t="s">
        <v>30</v>
      </c>
      <c r="E323" s="50" t="s">
        <v>65</v>
      </c>
      <c r="F323" s="51">
        <v>200</v>
      </c>
      <c r="G323" s="51">
        <v>0.08</v>
      </c>
      <c r="H323" s="51">
        <v>0</v>
      </c>
      <c r="I323" s="51">
        <v>25.4</v>
      </c>
      <c r="J323" s="51">
        <v>108.6</v>
      </c>
      <c r="K323" s="52">
        <v>389</v>
      </c>
      <c r="L323" s="51">
        <v>22</v>
      </c>
    </row>
    <row r="324" spans="1:12" ht="15" x14ac:dyDescent="0.25">
      <c r="A324" s="25"/>
      <c r="B324" s="16"/>
      <c r="C324" s="11"/>
      <c r="D324" s="60" t="s">
        <v>23</v>
      </c>
      <c r="E324" s="50" t="s">
        <v>54</v>
      </c>
      <c r="F324" s="51">
        <v>100</v>
      </c>
      <c r="G324" s="51">
        <v>0.4</v>
      </c>
      <c r="H324" s="51">
        <v>0</v>
      </c>
      <c r="I324" s="51">
        <v>12.6</v>
      </c>
      <c r="J324" s="51">
        <v>52</v>
      </c>
      <c r="K324" s="52">
        <v>338</v>
      </c>
      <c r="L324" s="51">
        <v>15</v>
      </c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360</v>
      </c>
      <c r="G326" s="21">
        <f t="shared" ref="G326" si="217">SUM(G322:G325)</f>
        <v>4.24</v>
      </c>
      <c r="H326" s="21">
        <f t="shared" ref="H326" si="218">SUM(H322:H325)</f>
        <v>0.8</v>
      </c>
      <c r="I326" s="21">
        <f t="shared" ref="I326" si="219">SUM(I322:I325)</f>
        <v>60.800000000000004</v>
      </c>
      <c r="J326" s="21">
        <f t="shared" ref="J326" si="220">SUM(J322:J325)</f>
        <v>275</v>
      </c>
      <c r="K326" s="27"/>
      <c r="L326" s="21">
        <f>SUM(L322:L325)</f>
        <v>47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21">SUM(G327:G332)</f>
        <v>0</v>
      </c>
      <c r="H333" s="21">
        <f t="shared" ref="H333" si="222">SUM(H327:H332)</f>
        <v>0</v>
      </c>
      <c r="I333" s="21">
        <f t="shared" ref="I333" si="223">SUM(I327:I332)</f>
        <v>0</v>
      </c>
      <c r="J333" s="21">
        <f t="shared" ref="J333" si="224">SUM(J327:J332)</f>
        <v>0</v>
      </c>
      <c r="K333" s="27"/>
      <c r="L333" s="21">
        <f t="shared" ref="L333" ca="1" si="225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26">SUM(G334:G339)</f>
        <v>0</v>
      </c>
      <c r="H340" s="21">
        <f t="shared" ref="H340" si="227">SUM(H334:H339)</f>
        <v>0</v>
      </c>
      <c r="I340" s="21">
        <f t="shared" ref="I340" si="228">SUM(I334:I339)</f>
        <v>0</v>
      </c>
      <c r="J340" s="21">
        <f t="shared" ref="J340" si="229">SUM(J334:J339)</f>
        <v>0</v>
      </c>
      <c r="K340" s="27"/>
      <c r="L340" s="21">
        <f t="shared" ref="L340" ca="1" si="230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1642</v>
      </c>
      <c r="G341" s="34">
        <f t="shared" ref="G341" si="231">G307+G311+G321+G326+G333+G340</f>
        <v>49.26</v>
      </c>
      <c r="H341" s="34">
        <f t="shared" ref="H341" si="232">H307+H311+H321+H326+H333+H340</f>
        <v>36.81</v>
      </c>
      <c r="I341" s="34">
        <f t="shared" ref="I341" si="233">I307+I311+I321+I326+I333+I340</f>
        <v>222.51</v>
      </c>
      <c r="J341" s="34">
        <f t="shared" ref="J341" si="234">J307+J311+J321+J326+J333+J340</f>
        <v>1684.94</v>
      </c>
      <c r="K341" s="35"/>
      <c r="L341" s="34">
        <f>L307+L321+L326</f>
        <v>234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116</v>
      </c>
      <c r="F342" s="48">
        <v>200</v>
      </c>
      <c r="G342" s="48">
        <v>5.5</v>
      </c>
      <c r="H342" s="48">
        <v>5.4</v>
      </c>
      <c r="I342" s="48">
        <v>36.200000000000003</v>
      </c>
      <c r="J342" s="48">
        <v>188</v>
      </c>
      <c r="K342" s="49">
        <v>173</v>
      </c>
      <c r="L342" s="48">
        <v>17</v>
      </c>
    </row>
    <row r="343" spans="1:12" ht="15" x14ac:dyDescent="0.25">
      <c r="A343" s="15"/>
      <c r="B343" s="16"/>
      <c r="C343" s="11"/>
      <c r="D343" s="59" t="s">
        <v>22</v>
      </c>
      <c r="E343" s="50" t="s">
        <v>115</v>
      </c>
      <c r="F343" s="51">
        <v>100</v>
      </c>
      <c r="G343" s="51">
        <v>10.9</v>
      </c>
      <c r="H343" s="51">
        <v>8.9</v>
      </c>
      <c r="I343" s="51">
        <v>27.8</v>
      </c>
      <c r="J343" s="51">
        <v>217</v>
      </c>
      <c r="K343" s="52">
        <v>420</v>
      </c>
      <c r="L343" s="51">
        <v>30</v>
      </c>
    </row>
    <row r="344" spans="1:12" ht="15" x14ac:dyDescent="0.25">
      <c r="A344" s="15"/>
      <c r="B344" s="16"/>
      <c r="C344" s="11"/>
      <c r="D344" s="7" t="s">
        <v>21</v>
      </c>
      <c r="E344" s="50" t="s">
        <v>117</v>
      </c>
      <c r="F344" s="51">
        <v>200</v>
      </c>
      <c r="G344" s="51">
        <v>3.76</v>
      </c>
      <c r="H344" s="51">
        <v>3.2</v>
      </c>
      <c r="I344" s="51">
        <v>26.74</v>
      </c>
      <c r="J344" s="51">
        <v>150.80000000000001</v>
      </c>
      <c r="K344" s="52">
        <v>382</v>
      </c>
      <c r="L344" s="51">
        <v>20</v>
      </c>
    </row>
    <row r="345" spans="1:12" ht="15" x14ac:dyDescent="0.25">
      <c r="A345" s="15"/>
      <c r="B345" s="16"/>
      <c r="C345" s="11"/>
      <c r="D345" s="7" t="s">
        <v>22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23</v>
      </c>
      <c r="E346" s="50" t="s">
        <v>54</v>
      </c>
      <c r="F346" s="51">
        <v>100</v>
      </c>
      <c r="G346" s="51">
        <v>0.4</v>
      </c>
      <c r="H346" s="51">
        <v>0</v>
      </c>
      <c r="I346" s="51">
        <v>12.6</v>
      </c>
      <c r="J346" s="51">
        <v>52</v>
      </c>
      <c r="K346" s="52">
        <v>338</v>
      </c>
      <c r="L346" s="51">
        <v>16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600</v>
      </c>
      <c r="G349" s="21">
        <f t="shared" ref="G349" si="235">SUM(G342:G348)</f>
        <v>20.559999999999995</v>
      </c>
      <c r="H349" s="21">
        <f t="shared" ref="H349" si="236">SUM(H342:H348)</f>
        <v>17.5</v>
      </c>
      <c r="I349" s="21">
        <f t="shared" ref="I349" si="237">SUM(I342:I348)</f>
        <v>103.33999999999999</v>
      </c>
      <c r="J349" s="21">
        <f t="shared" ref="J349" si="238">SUM(J342:J348)</f>
        <v>607.79999999999995</v>
      </c>
      <c r="K349" s="27"/>
      <c r="L349" s="21">
        <f t="shared" si="207"/>
        <v>83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39">SUM(G350:G352)</f>
        <v>0</v>
      </c>
      <c r="H353" s="21">
        <f t="shared" ref="H353" si="240">SUM(H350:H352)</f>
        <v>0</v>
      </c>
      <c r="I353" s="21">
        <f t="shared" ref="I353" si="241">SUM(I350:I352)</f>
        <v>0</v>
      </c>
      <c r="J353" s="21">
        <f t="shared" ref="J353" si="242">SUM(J350:J352)</f>
        <v>0</v>
      </c>
      <c r="K353" s="27"/>
      <c r="L353" s="21">
        <f t="shared" ref="L353" ca="1" si="243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93</v>
      </c>
      <c r="F354" s="51">
        <v>60</v>
      </c>
      <c r="G354" s="51">
        <v>0.48</v>
      </c>
      <c r="H354" s="51">
        <v>0</v>
      </c>
      <c r="I354" s="51">
        <v>2.04</v>
      </c>
      <c r="J354" s="51">
        <v>9.6</v>
      </c>
      <c r="K354" s="52">
        <v>71</v>
      </c>
      <c r="L354" s="51">
        <v>15</v>
      </c>
    </row>
    <row r="355" spans="1:12" ht="15" x14ac:dyDescent="0.25">
      <c r="A355" s="15"/>
      <c r="B355" s="16"/>
      <c r="C355" s="11"/>
      <c r="D355" s="7" t="s">
        <v>27</v>
      </c>
      <c r="E355" s="50" t="s">
        <v>118</v>
      </c>
      <c r="F355" s="51">
        <v>200</v>
      </c>
      <c r="G355" s="51">
        <v>1.46</v>
      </c>
      <c r="H355" s="51">
        <v>3.92</v>
      </c>
      <c r="I355" s="51">
        <v>12.6</v>
      </c>
      <c r="J355" s="51">
        <v>89.8</v>
      </c>
      <c r="K355" s="52">
        <v>82</v>
      </c>
      <c r="L355" s="51">
        <v>7</v>
      </c>
    </row>
    <row r="356" spans="1:12" ht="15" x14ac:dyDescent="0.25">
      <c r="A356" s="15"/>
      <c r="B356" s="16"/>
      <c r="C356" s="11"/>
      <c r="D356" s="7" t="s">
        <v>28</v>
      </c>
      <c r="E356" s="50" t="s">
        <v>119</v>
      </c>
      <c r="F356" s="51">
        <v>100</v>
      </c>
      <c r="G356" s="51">
        <v>15.4</v>
      </c>
      <c r="H356" s="51">
        <v>7.4</v>
      </c>
      <c r="I356" s="51">
        <v>3.7</v>
      </c>
      <c r="J356" s="51">
        <v>219.5</v>
      </c>
      <c r="K356" s="52">
        <v>260</v>
      </c>
      <c r="L356" s="51">
        <v>59</v>
      </c>
    </row>
    <row r="357" spans="1:12" ht="15" x14ac:dyDescent="0.25">
      <c r="A357" s="15"/>
      <c r="B357" s="16"/>
      <c r="C357" s="11"/>
      <c r="D357" s="7" t="s">
        <v>29</v>
      </c>
      <c r="E357" s="50" t="s">
        <v>89</v>
      </c>
      <c r="F357" s="51">
        <v>150</v>
      </c>
      <c r="G357" s="51">
        <v>7.5</v>
      </c>
      <c r="H357" s="51">
        <v>6.34</v>
      </c>
      <c r="I357" s="51">
        <v>40.67</v>
      </c>
      <c r="J357" s="51">
        <v>249.59</v>
      </c>
      <c r="K357" s="52" t="s">
        <v>120</v>
      </c>
      <c r="L357" s="51">
        <v>10</v>
      </c>
    </row>
    <row r="358" spans="1:12" ht="15" x14ac:dyDescent="0.25">
      <c r="A358" s="15"/>
      <c r="B358" s="16"/>
      <c r="C358" s="11"/>
      <c r="D358" s="7" t="s">
        <v>30</v>
      </c>
      <c r="E358" s="50" t="s">
        <v>84</v>
      </c>
      <c r="F358" s="51">
        <v>200</v>
      </c>
      <c r="G358" s="51">
        <v>0.1</v>
      </c>
      <c r="H358" s="51">
        <v>0</v>
      </c>
      <c r="I358" s="51">
        <v>21.8</v>
      </c>
      <c r="J358" s="51">
        <v>87.6</v>
      </c>
      <c r="K358" s="52">
        <v>349</v>
      </c>
      <c r="L358" s="51">
        <v>5</v>
      </c>
    </row>
    <row r="359" spans="1:12" ht="15" x14ac:dyDescent="0.25">
      <c r="A359" s="15"/>
      <c r="B359" s="16"/>
      <c r="C359" s="11"/>
      <c r="D359" s="7" t="s">
        <v>31</v>
      </c>
      <c r="E359" s="50" t="s">
        <v>53</v>
      </c>
      <c r="F359" s="51">
        <v>50</v>
      </c>
      <c r="G359" s="51">
        <v>4</v>
      </c>
      <c r="H359" s="51">
        <v>0</v>
      </c>
      <c r="I359" s="51">
        <v>25</v>
      </c>
      <c r="J359" s="51">
        <v>123</v>
      </c>
      <c r="K359" s="52"/>
      <c r="L359" s="51">
        <v>5</v>
      </c>
    </row>
    <row r="360" spans="1:12" ht="15" x14ac:dyDescent="0.25">
      <c r="A360" s="15"/>
      <c r="B360" s="16"/>
      <c r="C360" s="11"/>
      <c r="D360" s="7" t="s">
        <v>32</v>
      </c>
      <c r="E360" s="50" t="s">
        <v>63</v>
      </c>
      <c r="F360" s="51">
        <v>30</v>
      </c>
      <c r="G360" s="51">
        <v>2.2000000000000002</v>
      </c>
      <c r="H360" s="51">
        <v>0.4</v>
      </c>
      <c r="I360" s="51">
        <v>13.5</v>
      </c>
      <c r="J360" s="51">
        <v>68</v>
      </c>
      <c r="K360" s="52"/>
      <c r="L360" s="51">
        <v>3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790</v>
      </c>
      <c r="G363" s="21">
        <f t="shared" ref="G363" si="244">SUM(G354:G362)</f>
        <v>31.14</v>
      </c>
      <c r="H363" s="21">
        <f t="shared" ref="H363" si="245">SUM(H354:H362)</f>
        <v>18.059999999999999</v>
      </c>
      <c r="I363" s="21">
        <f t="shared" ref="I363" si="246">SUM(I354:I362)</f>
        <v>119.31</v>
      </c>
      <c r="J363" s="21">
        <f t="shared" ref="J363" si="247">SUM(J354:J362)</f>
        <v>847.09</v>
      </c>
      <c r="K363" s="27"/>
      <c r="L363" s="21">
        <f>SUM(L354:L362)</f>
        <v>104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121</v>
      </c>
      <c r="F364" s="51">
        <v>100</v>
      </c>
      <c r="G364" s="51">
        <v>5</v>
      </c>
      <c r="H364" s="51">
        <v>11.3</v>
      </c>
      <c r="I364" s="51">
        <v>47.8</v>
      </c>
      <c r="J364" s="51">
        <v>313</v>
      </c>
      <c r="K364" s="52"/>
      <c r="L364" s="51">
        <v>27</v>
      </c>
    </row>
    <row r="365" spans="1:12" ht="15" x14ac:dyDescent="0.25">
      <c r="A365" s="15"/>
      <c r="B365" s="16"/>
      <c r="C365" s="11"/>
      <c r="D365" s="12" t="s">
        <v>30</v>
      </c>
      <c r="E365" s="50" t="s">
        <v>77</v>
      </c>
      <c r="F365" s="51">
        <v>200</v>
      </c>
      <c r="G365" s="51">
        <v>5.6</v>
      </c>
      <c r="H365" s="51">
        <v>6.4</v>
      </c>
      <c r="I365" s="51">
        <v>7.6</v>
      </c>
      <c r="J365" s="51">
        <v>110</v>
      </c>
      <c r="K365" s="52">
        <v>386</v>
      </c>
      <c r="L365" s="51">
        <v>20</v>
      </c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48">SUM(G364:G367)</f>
        <v>10.6</v>
      </c>
      <c r="H368" s="21">
        <f t="shared" ref="H368" si="249">SUM(H364:H367)</f>
        <v>17.700000000000003</v>
      </c>
      <c r="I368" s="21">
        <f t="shared" ref="I368" si="250">SUM(I364:I367)</f>
        <v>55.4</v>
      </c>
      <c r="J368" s="21">
        <f t="shared" ref="J368" si="251">SUM(J364:J367)</f>
        <v>423</v>
      </c>
      <c r="K368" s="27"/>
      <c r="L368" s="21">
        <f>SUM(L364:L367)</f>
        <v>47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52">SUM(G369:G374)</f>
        <v>0</v>
      </c>
      <c r="H375" s="21">
        <f t="shared" ref="H375" si="253">SUM(H369:H374)</f>
        <v>0</v>
      </c>
      <c r="I375" s="21">
        <f t="shared" ref="I375" si="254">SUM(I369:I374)</f>
        <v>0</v>
      </c>
      <c r="J375" s="21">
        <f t="shared" ref="J375" si="255">SUM(J369:J374)</f>
        <v>0</v>
      </c>
      <c r="K375" s="27"/>
      <c r="L375" s="21">
        <f t="shared" ref="L375" ca="1" si="256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57">SUM(G376:G381)</f>
        <v>0</v>
      </c>
      <c r="H382" s="21">
        <f t="shared" ref="H382" si="258">SUM(H376:H381)</f>
        <v>0</v>
      </c>
      <c r="I382" s="21">
        <f t="shared" ref="I382" si="259">SUM(I376:I381)</f>
        <v>0</v>
      </c>
      <c r="J382" s="21">
        <f t="shared" ref="J382" si="260">SUM(J376:J381)</f>
        <v>0</v>
      </c>
      <c r="K382" s="27"/>
      <c r="L382" s="21">
        <f t="shared" ref="L382" ca="1" si="261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1690</v>
      </c>
      <c r="G383" s="34">
        <f t="shared" ref="G383" si="262">G349+G353+G363+G368+G375+G382</f>
        <v>62.3</v>
      </c>
      <c r="H383" s="34">
        <f t="shared" ref="H383" si="263">H349+H353+H363+H368+H375+H382</f>
        <v>53.260000000000005</v>
      </c>
      <c r="I383" s="34">
        <f t="shared" ref="I383" si="264">I349+I353+I363+I368+I375+I382</f>
        <v>278.04999999999995</v>
      </c>
      <c r="J383" s="34">
        <f t="shared" ref="J383" si="265">J349+J353+J363+J368+J375+J382</f>
        <v>1877.8899999999999</v>
      </c>
      <c r="K383" s="35"/>
      <c r="L383" s="34">
        <f>L349+L363+L368</f>
        <v>234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122</v>
      </c>
      <c r="F384" s="48">
        <v>200</v>
      </c>
      <c r="G384" s="48">
        <v>25.8</v>
      </c>
      <c r="H384" s="48">
        <v>19.5</v>
      </c>
      <c r="I384" s="48">
        <v>106.8</v>
      </c>
      <c r="J384" s="48">
        <v>505</v>
      </c>
      <c r="K384" s="49">
        <v>224</v>
      </c>
      <c r="L384" s="48">
        <v>62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70</v>
      </c>
      <c r="F386" s="51">
        <v>200</v>
      </c>
      <c r="G386" s="51">
        <v>2.68</v>
      </c>
      <c r="H386" s="51">
        <v>2.68</v>
      </c>
      <c r="I386" s="51">
        <v>15</v>
      </c>
      <c r="J386" s="51">
        <v>149</v>
      </c>
      <c r="K386" s="52">
        <v>379</v>
      </c>
      <c r="L386" s="51">
        <v>11</v>
      </c>
    </row>
    <row r="387" spans="1:12" ht="15" x14ac:dyDescent="0.25">
      <c r="A387" s="25"/>
      <c r="B387" s="16"/>
      <c r="C387" s="11"/>
      <c r="D387" s="7" t="s">
        <v>22</v>
      </c>
      <c r="E387" s="50" t="s">
        <v>76</v>
      </c>
      <c r="F387" s="51">
        <v>60</v>
      </c>
      <c r="G387" s="51">
        <v>3.76</v>
      </c>
      <c r="H387" s="51">
        <v>0.8</v>
      </c>
      <c r="I387" s="51">
        <v>22.8</v>
      </c>
      <c r="J387" s="51">
        <v>114.4</v>
      </c>
      <c r="K387" s="52" t="s">
        <v>58</v>
      </c>
      <c r="L387" s="51">
        <v>12</v>
      </c>
    </row>
    <row r="388" spans="1:12" ht="15" x14ac:dyDescent="0.25">
      <c r="A388" s="25"/>
      <c r="B388" s="16"/>
      <c r="C388" s="11"/>
      <c r="D388" s="7" t="s">
        <v>23</v>
      </c>
      <c r="E388" s="50" t="s">
        <v>123</v>
      </c>
      <c r="F388" s="51">
        <v>100</v>
      </c>
      <c r="G388" s="51">
        <v>1.5</v>
      </c>
      <c r="H388" s="51">
        <v>0</v>
      </c>
      <c r="I388" s="51">
        <v>23.6</v>
      </c>
      <c r="J388" s="51">
        <v>100</v>
      </c>
      <c r="K388" s="52">
        <v>338</v>
      </c>
      <c r="L388" s="51">
        <v>18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560</v>
      </c>
      <c r="G391" s="21">
        <f t="shared" ref="G391" si="266">SUM(G384:G390)</f>
        <v>33.74</v>
      </c>
      <c r="H391" s="21">
        <f t="shared" ref="H391" si="267">SUM(H384:H390)</f>
        <v>22.98</v>
      </c>
      <c r="I391" s="21">
        <f t="shared" ref="I391" si="268">SUM(I384:I390)</f>
        <v>168.2</v>
      </c>
      <c r="J391" s="21">
        <f t="shared" ref="J391" si="269">SUM(J384:J390)</f>
        <v>868.4</v>
      </c>
      <c r="K391" s="27"/>
      <c r="L391" s="21">
        <f t="shared" ref="L391:L433" si="270">SUM(L384:L390)</f>
        <v>103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71">SUM(G392:G394)</f>
        <v>0</v>
      </c>
      <c r="H395" s="21">
        <f t="shared" ref="H395" si="272">SUM(H392:H394)</f>
        <v>0</v>
      </c>
      <c r="I395" s="21">
        <f t="shared" ref="I395" si="273">SUM(I392:I394)</f>
        <v>0</v>
      </c>
      <c r="J395" s="21">
        <f t="shared" ref="J395" si="274">SUM(J392:J394)</f>
        <v>0</v>
      </c>
      <c r="K395" s="27"/>
      <c r="L395" s="21">
        <f t="shared" ref="L395" ca="1" si="275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124</v>
      </c>
      <c r="F396" s="51">
        <v>60</v>
      </c>
      <c r="G396" s="51">
        <v>0.72</v>
      </c>
      <c r="H396" s="51">
        <v>0.12</v>
      </c>
      <c r="I396" s="51">
        <v>2.76</v>
      </c>
      <c r="J396" s="51">
        <v>15.6</v>
      </c>
      <c r="K396" s="52">
        <v>71</v>
      </c>
      <c r="L396" s="51">
        <v>15</v>
      </c>
    </row>
    <row r="397" spans="1:12" ht="15" x14ac:dyDescent="0.25">
      <c r="A397" s="25"/>
      <c r="B397" s="16"/>
      <c r="C397" s="11"/>
      <c r="D397" s="7" t="s">
        <v>27</v>
      </c>
      <c r="E397" s="50" t="s">
        <v>125</v>
      </c>
      <c r="F397" s="51">
        <v>225</v>
      </c>
      <c r="G397" s="51">
        <v>1.76</v>
      </c>
      <c r="H397" s="51">
        <v>3.26</v>
      </c>
      <c r="I397" s="51">
        <v>16.46</v>
      </c>
      <c r="J397" s="51">
        <v>140.97999999999999</v>
      </c>
      <c r="K397" s="52" t="s">
        <v>126</v>
      </c>
      <c r="L397" s="51">
        <v>20</v>
      </c>
    </row>
    <row r="398" spans="1:12" ht="15" x14ac:dyDescent="0.25">
      <c r="A398" s="25"/>
      <c r="B398" s="16"/>
      <c r="C398" s="11"/>
      <c r="D398" s="7" t="s">
        <v>28</v>
      </c>
      <c r="E398" s="50" t="s">
        <v>127</v>
      </c>
      <c r="F398" s="51">
        <v>100</v>
      </c>
      <c r="G398" s="51">
        <v>9.8800000000000008</v>
      </c>
      <c r="H398" s="51">
        <v>12.55</v>
      </c>
      <c r="I398" s="51">
        <v>0.44</v>
      </c>
      <c r="J398" s="51">
        <v>180</v>
      </c>
      <c r="K398" s="52" t="s">
        <v>128</v>
      </c>
      <c r="L398" s="51">
        <v>25</v>
      </c>
    </row>
    <row r="399" spans="1:12" ht="15" x14ac:dyDescent="0.25">
      <c r="A399" s="25"/>
      <c r="B399" s="16"/>
      <c r="C399" s="11"/>
      <c r="D399" s="7" t="s">
        <v>29</v>
      </c>
      <c r="E399" s="50" t="s">
        <v>129</v>
      </c>
      <c r="F399" s="51">
        <v>150</v>
      </c>
      <c r="G399" s="51">
        <v>12.77</v>
      </c>
      <c r="H399" s="51">
        <v>1.35</v>
      </c>
      <c r="I399" s="51">
        <v>42.9</v>
      </c>
      <c r="J399" s="51">
        <v>237</v>
      </c>
      <c r="K399" s="52" t="s">
        <v>130</v>
      </c>
      <c r="L399" s="51">
        <v>8</v>
      </c>
    </row>
    <row r="400" spans="1:12" ht="15" x14ac:dyDescent="0.25">
      <c r="A400" s="25"/>
      <c r="B400" s="16"/>
      <c r="C400" s="11"/>
      <c r="D400" s="7" t="s">
        <v>30</v>
      </c>
      <c r="E400" s="50" t="s">
        <v>97</v>
      </c>
      <c r="F400" s="51">
        <v>200</v>
      </c>
      <c r="G400" s="51">
        <v>0.7</v>
      </c>
      <c r="H400" s="51">
        <v>0</v>
      </c>
      <c r="I400" s="51">
        <v>35.299999999999997</v>
      </c>
      <c r="J400" s="51">
        <v>143.80000000000001</v>
      </c>
      <c r="K400" s="52">
        <v>388</v>
      </c>
      <c r="L400" s="51">
        <v>8</v>
      </c>
    </row>
    <row r="401" spans="1:12" ht="15" x14ac:dyDescent="0.25">
      <c r="A401" s="25"/>
      <c r="B401" s="16"/>
      <c r="C401" s="11"/>
      <c r="D401" s="7" t="s">
        <v>31</v>
      </c>
      <c r="E401" s="50" t="s">
        <v>53</v>
      </c>
      <c r="F401" s="51">
        <v>50</v>
      </c>
      <c r="G401" s="51">
        <v>4</v>
      </c>
      <c r="H401" s="51">
        <v>0</v>
      </c>
      <c r="I401" s="51">
        <v>25</v>
      </c>
      <c r="J401" s="51">
        <v>123</v>
      </c>
      <c r="K401" s="52"/>
      <c r="L401" s="51">
        <v>5</v>
      </c>
    </row>
    <row r="402" spans="1:12" ht="15" x14ac:dyDescent="0.25">
      <c r="A402" s="25"/>
      <c r="B402" s="16"/>
      <c r="C402" s="11"/>
      <c r="D402" s="7" t="s">
        <v>32</v>
      </c>
      <c r="E402" s="50" t="s">
        <v>63</v>
      </c>
      <c r="F402" s="51">
        <v>30</v>
      </c>
      <c r="G402" s="51">
        <v>2.2000000000000002</v>
      </c>
      <c r="H402" s="51">
        <v>0.4</v>
      </c>
      <c r="I402" s="51">
        <v>13.5</v>
      </c>
      <c r="J402" s="51">
        <v>68</v>
      </c>
      <c r="K402" s="52"/>
      <c r="L402" s="51">
        <v>3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815</v>
      </c>
      <c r="G405" s="21">
        <f t="shared" ref="G405" si="276">SUM(G396:G404)</f>
        <v>32.03</v>
      </c>
      <c r="H405" s="21">
        <f t="shared" ref="H405" si="277">SUM(H396:H404)</f>
        <v>17.68</v>
      </c>
      <c r="I405" s="21">
        <f t="shared" ref="I405" si="278">SUM(I396:I404)</f>
        <v>136.36000000000001</v>
      </c>
      <c r="J405" s="21">
        <f t="shared" ref="J405" si="279">SUM(J396:J404)</f>
        <v>908.37999999999988</v>
      </c>
      <c r="K405" s="27"/>
      <c r="L405" s="21">
        <f>SUM(L396:L404)</f>
        <v>84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131</v>
      </c>
      <c r="F406" s="51">
        <v>50</v>
      </c>
      <c r="G406" s="51">
        <v>2.2000000000000002</v>
      </c>
      <c r="H406" s="51">
        <v>2.2999999999999998</v>
      </c>
      <c r="I406" s="51">
        <v>17.399999999999999</v>
      </c>
      <c r="J406" s="51">
        <v>86</v>
      </c>
      <c r="K406" s="52" t="s">
        <v>132</v>
      </c>
      <c r="L406" s="51">
        <v>10</v>
      </c>
    </row>
    <row r="407" spans="1:12" ht="15" x14ac:dyDescent="0.25">
      <c r="A407" s="25"/>
      <c r="B407" s="16"/>
      <c r="C407" s="11"/>
      <c r="D407" s="12" t="s">
        <v>30</v>
      </c>
      <c r="E407" s="50" t="s">
        <v>65</v>
      </c>
      <c r="F407" s="51">
        <v>200</v>
      </c>
      <c r="G407" s="51">
        <v>0.08</v>
      </c>
      <c r="H407" s="51">
        <v>0</v>
      </c>
      <c r="I407" s="51">
        <v>25.4</v>
      </c>
      <c r="J407" s="51">
        <v>108.6</v>
      </c>
      <c r="K407" s="52">
        <v>389</v>
      </c>
      <c r="L407" s="51">
        <v>22</v>
      </c>
    </row>
    <row r="408" spans="1:12" ht="15" x14ac:dyDescent="0.25">
      <c r="A408" s="25"/>
      <c r="B408" s="16"/>
      <c r="C408" s="11"/>
      <c r="D408" s="59" t="s">
        <v>23</v>
      </c>
      <c r="E408" s="50" t="s">
        <v>54</v>
      </c>
      <c r="F408" s="51">
        <v>100</v>
      </c>
      <c r="G408" s="51">
        <v>0.4</v>
      </c>
      <c r="H408" s="51">
        <v>0</v>
      </c>
      <c r="I408" s="51">
        <v>12.6</v>
      </c>
      <c r="J408" s="51">
        <v>52</v>
      </c>
      <c r="K408" s="52">
        <v>338</v>
      </c>
      <c r="L408" s="51">
        <v>15</v>
      </c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350</v>
      </c>
      <c r="G410" s="21">
        <f t="shared" ref="G410" si="280">SUM(G406:G409)</f>
        <v>2.68</v>
      </c>
      <c r="H410" s="21">
        <f t="shared" ref="H410" si="281">SUM(H406:H409)</f>
        <v>2.2999999999999998</v>
      </c>
      <c r="I410" s="21">
        <f t="shared" ref="I410" si="282">SUM(I406:I409)</f>
        <v>55.4</v>
      </c>
      <c r="J410" s="21">
        <f t="shared" ref="J410" si="283">SUM(J406:J409)</f>
        <v>246.6</v>
      </c>
      <c r="K410" s="27"/>
      <c r="L410" s="21">
        <f>SUM(L406:L409)</f>
        <v>47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284">SUM(G411:G416)</f>
        <v>0</v>
      </c>
      <c r="H417" s="21">
        <f t="shared" ref="H417" si="285">SUM(H411:H416)</f>
        <v>0</v>
      </c>
      <c r="I417" s="21">
        <f t="shared" ref="I417" si="286">SUM(I411:I416)</f>
        <v>0</v>
      </c>
      <c r="J417" s="21">
        <f t="shared" ref="J417" si="287">SUM(J411:J416)</f>
        <v>0</v>
      </c>
      <c r="K417" s="27"/>
      <c r="L417" s="21">
        <f t="shared" ref="L417" ca="1" si="28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289">SUM(G418:G423)</f>
        <v>0</v>
      </c>
      <c r="H424" s="21">
        <f t="shared" ref="H424" si="290">SUM(H418:H423)</f>
        <v>0</v>
      </c>
      <c r="I424" s="21">
        <f t="shared" ref="I424" si="291">SUM(I418:I423)</f>
        <v>0</v>
      </c>
      <c r="J424" s="21">
        <f t="shared" ref="J424" si="292">SUM(J418:J423)</f>
        <v>0</v>
      </c>
      <c r="K424" s="27"/>
      <c r="L424" s="21">
        <f t="shared" ref="L424" ca="1" si="29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1725</v>
      </c>
      <c r="G425" s="34">
        <f t="shared" ref="G425" si="294">G391+G395+G405+G410+G417+G424</f>
        <v>68.450000000000017</v>
      </c>
      <c r="H425" s="34">
        <f t="shared" ref="H425" si="295">H391+H395+H405+H410+H417+H424</f>
        <v>42.959999999999994</v>
      </c>
      <c r="I425" s="34">
        <f t="shared" ref="I425" si="296">I391+I395+I405+I410+I417+I424</f>
        <v>359.96</v>
      </c>
      <c r="J425" s="34">
        <f t="shared" ref="J425" si="297">J391+J395+J405+J410+J417+J424</f>
        <v>2023.3799999999997</v>
      </c>
      <c r="K425" s="35"/>
      <c r="L425" s="34">
        <f>L391+L405+L410</f>
        <v>234</v>
      </c>
    </row>
    <row r="426" spans="1:12" ht="15.75" thickBot="1" x14ac:dyDescent="0.3">
      <c r="A426" s="22">
        <v>2</v>
      </c>
      <c r="B426" s="23">
        <v>4</v>
      </c>
      <c r="C426" s="24" t="s">
        <v>19</v>
      </c>
      <c r="D426" s="5" t="s">
        <v>20</v>
      </c>
      <c r="E426" s="47" t="s">
        <v>135</v>
      </c>
      <c r="F426" s="48">
        <v>100</v>
      </c>
      <c r="G426" s="48">
        <v>9.25</v>
      </c>
      <c r="H426" s="48">
        <v>9.25</v>
      </c>
      <c r="I426" s="48">
        <v>13.88</v>
      </c>
      <c r="J426" s="48">
        <v>177.5</v>
      </c>
      <c r="K426" s="49" t="s">
        <v>51</v>
      </c>
      <c r="L426" s="48">
        <v>41</v>
      </c>
    </row>
    <row r="427" spans="1:12" ht="15" x14ac:dyDescent="0.25">
      <c r="A427" s="25"/>
      <c r="B427" s="16"/>
      <c r="C427" s="11"/>
      <c r="D427" s="58" t="s">
        <v>20</v>
      </c>
      <c r="E427" s="50" t="s">
        <v>48</v>
      </c>
      <c r="F427" s="51">
        <v>150</v>
      </c>
      <c r="G427" s="51">
        <v>5.4</v>
      </c>
      <c r="H427" s="51">
        <v>0.6</v>
      </c>
      <c r="I427" s="51">
        <v>36.6</v>
      </c>
      <c r="J427" s="51">
        <v>174</v>
      </c>
      <c r="K427" s="52" t="s">
        <v>49</v>
      </c>
      <c r="L427" s="51">
        <v>9</v>
      </c>
    </row>
    <row r="428" spans="1:12" ht="15" x14ac:dyDescent="0.25">
      <c r="A428" s="25"/>
      <c r="B428" s="16"/>
      <c r="C428" s="11"/>
      <c r="D428" s="7" t="s">
        <v>21</v>
      </c>
      <c r="E428" s="50" t="s">
        <v>52</v>
      </c>
      <c r="F428" s="51">
        <v>200</v>
      </c>
      <c r="G428" s="51">
        <v>0.1</v>
      </c>
      <c r="H428" s="51">
        <v>0</v>
      </c>
      <c r="I428" s="51">
        <v>15</v>
      </c>
      <c r="J428" s="51">
        <v>60</v>
      </c>
      <c r="K428" s="52">
        <v>376</v>
      </c>
      <c r="L428" s="51">
        <v>3</v>
      </c>
    </row>
    <row r="429" spans="1:12" ht="15" x14ac:dyDescent="0.25">
      <c r="A429" s="25"/>
      <c r="B429" s="16"/>
      <c r="C429" s="11"/>
      <c r="D429" s="7" t="s">
        <v>22</v>
      </c>
      <c r="E429" s="50" t="s">
        <v>53</v>
      </c>
      <c r="F429" s="51">
        <v>25</v>
      </c>
      <c r="G429" s="51">
        <v>2</v>
      </c>
      <c r="H429" s="51">
        <v>0</v>
      </c>
      <c r="I429" s="51">
        <v>12.5</v>
      </c>
      <c r="J429" s="51">
        <v>61.5</v>
      </c>
      <c r="K429" s="52"/>
      <c r="L429" s="51">
        <v>2.5</v>
      </c>
    </row>
    <row r="430" spans="1:12" ht="15" x14ac:dyDescent="0.25">
      <c r="A430" s="25"/>
      <c r="B430" s="16"/>
      <c r="C430" s="11"/>
      <c r="D430" s="7" t="s">
        <v>23</v>
      </c>
      <c r="E430" s="50" t="s">
        <v>92</v>
      </c>
      <c r="F430" s="51">
        <v>100</v>
      </c>
      <c r="G430" s="51">
        <v>0.9</v>
      </c>
      <c r="H430" s="51">
        <v>0.2</v>
      </c>
      <c r="I430" s="51">
        <v>8.1</v>
      </c>
      <c r="J430" s="51">
        <v>36</v>
      </c>
      <c r="K430" s="52">
        <v>338</v>
      </c>
      <c r="L430" s="51">
        <v>20</v>
      </c>
    </row>
    <row r="431" spans="1:12" ht="15" x14ac:dyDescent="0.25">
      <c r="A431" s="25"/>
      <c r="B431" s="16"/>
      <c r="C431" s="11"/>
      <c r="D431" s="59" t="s">
        <v>22</v>
      </c>
      <c r="E431" s="50" t="s">
        <v>133</v>
      </c>
      <c r="F431" s="51">
        <v>75</v>
      </c>
      <c r="G431" s="51">
        <v>4.4000000000000004</v>
      </c>
      <c r="H431" s="51">
        <v>7.34</v>
      </c>
      <c r="I431" s="51">
        <v>45.3</v>
      </c>
      <c r="J431" s="51">
        <v>220</v>
      </c>
      <c r="K431" s="52" t="s">
        <v>134</v>
      </c>
      <c r="L431" s="51">
        <v>10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650</v>
      </c>
      <c r="G433" s="21">
        <f t="shared" ref="G433" si="298">SUM(G426:G432)</f>
        <v>22.049999999999997</v>
      </c>
      <c r="H433" s="21">
        <f t="shared" ref="H433" si="299">SUM(H426:H432)</f>
        <v>17.39</v>
      </c>
      <c r="I433" s="21">
        <f t="shared" ref="I433" si="300">SUM(I426:I432)</f>
        <v>131.38</v>
      </c>
      <c r="J433" s="21">
        <f t="shared" ref="J433" si="301">SUM(J426:J432)</f>
        <v>729</v>
      </c>
      <c r="K433" s="27"/>
      <c r="L433" s="21">
        <f t="shared" si="270"/>
        <v>85.5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02">SUM(G434:G436)</f>
        <v>0</v>
      </c>
      <c r="H437" s="21">
        <f t="shared" ref="H437" si="303">SUM(H434:H436)</f>
        <v>0</v>
      </c>
      <c r="I437" s="21">
        <f t="shared" ref="I437" si="304">SUM(I434:I436)</f>
        <v>0</v>
      </c>
      <c r="J437" s="21">
        <f t="shared" ref="J437" si="305">SUM(J434:J436)</f>
        <v>0</v>
      </c>
      <c r="K437" s="27"/>
      <c r="L437" s="21">
        <f t="shared" ref="L437" ca="1" si="306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136</v>
      </c>
      <c r="F438" s="51">
        <v>60</v>
      </c>
      <c r="G438" s="51">
        <v>0.48</v>
      </c>
      <c r="H438" s="51">
        <v>0</v>
      </c>
      <c r="I438" s="51">
        <v>2.04</v>
      </c>
      <c r="J438" s="51">
        <v>9.6</v>
      </c>
      <c r="K438" s="52">
        <v>71</v>
      </c>
      <c r="L438" s="51">
        <v>15</v>
      </c>
    </row>
    <row r="439" spans="1:12" ht="15" x14ac:dyDescent="0.25">
      <c r="A439" s="25"/>
      <c r="B439" s="16"/>
      <c r="C439" s="11"/>
      <c r="D439" s="7" t="s">
        <v>27</v>
      </c>
      <c r="E439" s="50" t="s">
        <v>137</v>
      </c>
      <c r="F439" s="51">
        <v>200</v>
      </c>
      <c r="G439" s="51">
        <v>1.44</v>
      </c>
      <c r="H439" s="51">
        <v>3.92</v>
      </c>
      <c r="I439" s="51">
        <v>11.4</v>
      </c>
      <c r="J439" s="51">
        <v>86.67</v>
      </c>
      <c r="K439" s="52">
        <v>99</v>
      </c>
      <c r="L439" s="51">
        <v>7</v>
      </c>
    </row>
    <row r="440" spans="1:12" ht="15" x14ac:dyDescent="0.25">
      <c r="A440" s="25"/>
      <c r="B440" s="16"/>
      <c r="C440" s="11"/>
      <c r="D440" s="7" t="s">
        <v>28</v>
      </c>
      <c r="E440" s="50" t="s">
        <v>138</v>
      </c>
      <c r="F440" s="51">
        <v>100</v>
      </c>
      <c r="G440" s="51">
        <v>13.9</v>
      </c>
      <c r="H440" s="51">
        <v>15.5</v>
      </c>
      <c r="I440" s="51">
        <v>3.8</v>
      </c>
      <c r="J440" s="51">
        <v>260.8</v>
      </c>
      <c r="K440" s="52" t="s">
        <v>139</v>
      </c>
      <c r="L440" s="51">
        <v>53.5</v>
      </c>
    </row>
    <row r="441" spans="1:12" ht="15" x14ac:dyDescent="0.25">
      <c r="A441" s="25"/>
      <c r="B441" s="16"/>
      <c r="C441" s="11"/>
      <c r="D441" s="7" t="s">
        <v>29</v>
      </c>
      <c r="E441" s="50" t="s">
        <v>140</v>
      </c>
      <c r="F441" s="51">
        <v>150</v>
      </c>
      <c r="G441" s="51">
        <v>4.4000000000000004</v>
      </c>
      <c r="H441" s="51">
        <v>4.7</v>
      </c>
      <c r="I441" s="51">
        <v>35.6</v>
      </c>
      <c r="J441" s="51">
        <v>202.5</v>
      </c>
      <c r="K441" s="52" t="s">
        <v>120</v>
      </c>
      <c r="L441" s="51">
        <v>7</v>
      </c>
    </row>
    <row r="442" spans="1:12" ht="15" x14ac:dyDescent="0.25">
      <c r="A442" s="25"/>
      <c r="B442" s="16"/>
      <c r="C442" s="11"/>
      <c r="D442" s="7" t="s">
        <v>30</v>
      </c>
      <c r="E442" s="50" t="s">
        <v>65</v>
      </c>
      <c r="F442" s="51">
        <v>200</v>
      </c>
      <c r="G442" s="51">
        <v>0.08</v>
      </c>
      <c r="H442" s="51">
        <v>0</v>
      </c>
      <c r="I442" s="51">
        <v>25.4</v>
      </c>
      <c r="J442" s="51">
        <v>108.6</v>
      </c>
      <c r="K442" s="52">
        <v>389</v>
      </c>
      <c r="L442" s="51">
        <v>11</v>
      </c>
    </row>
    <row r="443" spans="1:12" ht="15" x14ac:dyDescent="0.25">
      <c r="A443" s="25"/>
      <c r="B443" s="16"/>
      <c r="C443" s="11"/>
      <c r="D443" s="7" t="s">
        <v>31</v>
      </c>
      <c r="E443" s="50" t="s">
        <v>53</v>
      </c>
      <c r="F443" s="51">
        <v>50</v>
      </c>
      <c r="G443" s="51">
        <v>4</v>
      </c>
      <c r="H443" s="51">
        <v>0</v>
      </c>
      <c r="I443" s="51">
        <v>25</v>
      </c>
      <c r="J443" s="51">
        <v>123</v>
      </c>
      <c r="K443" s="52"/>
      <c r="L443" s="51">
        <v>5</v>
      </c>
    </row>
    <row r="444" spans="1:12" ht="15" x14ac:dyDescent="0.25">
      <c r="A444" s="25"/>
      <c r="B444" s="16"/>
      <c r="C444" s="11"/>
      <c r="D444" s="7" t="s">
        <v>32</v>
      </c>
      <c r="E444" s="50" t="s">
        <v>63</v>
      </c>
      <c r="F444" s="51">
        <v>30</v>
      </c>
      <c r="G444" s="51">
        <v>2.2000000000000002</v>
      </c>
      <c r="H444" s="51">
        <v>0.4</v>
      </c>
      <c r="I444" s="51">
        <v>13.5</v>
      </c>
      <c r="J444" s="51">
        <v>68</v>
      </c>
      <c r="K444" s="52"/>
      <c r="L444" s="51">
        <v>3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790</v>
      </c>
      <c r="G447" s="21">
        <f t="shared" ref="G447" si="307">SUM(G438:G446)</f>
        <v>26.499999999999996</v>
      </c>
      <c r="H447" s="21">
        <f t="shared" ref="H447" si="308">SUM(H438:H446)</f>
        <v>24.52</v>
      </c>
      <c r="I447" s="21">
        <f t="shared" ref="I447" si="309">SUM(I438:I446)</f>
        <v>116.74000000000001</v>
      </c>
      <c r="J447" s="21">
        <f t="shared" ref="J447" si="310">SUM(J438:J446)</f>
        <v>859.17</v>
      </c>
      <c r="K447" s="27"/>
      <c r="L447" s="21">
        <f>SUM(L438:L446)</f>
        <v>101.5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76</v>
      </c>
      <c r="F448" s="51">
        <v>60</v>
      </c>
      <c r="G448" s="51">
        <v>3.76</v>
      </c>
      <c r="H448" s="51">
        <v>2.4</v>
      </c>
      <c r="I448" s="51">
        <v>22.8</v>
      </c>
      <c r="J448" s="51">
        <v>124.4</v>
      </c>
      <c r="K448" s="52" t="s">
        <v>58</v>
      </c>
      <c r="L448" s="51">
        <v>39</v>
      </c>
    </row>
    <row r="449" spans="1:12" ht="15" x14ac:dyDescent="0.25">
      <c r="A449" s="25"/>
      <c r="B449" s="16"/>
      <c r="C449" s="11"/>
      <c r="D449" s="12" t="s">
        <v>30</v>
      </c>
      <c r="E449" s="50" t="s">
        <v>80</v>
      </c>
      <c r="F449" s="51">
        <v>207</v>
      </c>
      <c r="G449" s="51">
        <v>0.2</v>
      </c>
      <c r="H449" s="51">
        <v>0</v>
      </c>
      <c r="I449" s="51">
        <v>16</v>
      </c>
      <c r="J449" s="51">
        <v>65</v>
      </c>
      <c r="K449" s="52">
        <v>377</v>
      </c>
      <c r="L449" s="51">
        <v>8</v>
      </c>
    </row>
    <row r="450" spans="1:12" ht="15" x14ac:dyDescent="0.25">
      <c r="A450" s="25"/>
      <c r="B450" s="16"/>
      <c r="C450" s="11"/>
      <c r="D450" s="12" t="s">
        <v>23</v>
      </c>
      <c r="E450" s="50" t="s">
        <v>54</v>
      </c>
      <c r="F450" s="51">
        <v>100</v>
      </c>
      <c r="G450" s="51">
        <v>0.4</v>
      </c>
      <c r="H450" s="51">
        <v>0</v>
      </c>
      <c r="I450" s="51">
        <v>12.6</v>
      </c>
      <c r="J450" s="51">
        <v>52</v>
      </c>
      <c r="K450" s="52">
        <v>338</v>
      </c>
      <c r="L450" s="51">
        <v>15</v>
      </c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367</v>
      </c>
      <c r="G452" s="21">
        <f t="shared" ref="G452" si="311">SUM(G448:G451)</f>
        <v>4.3600000000000003</v>
      </c>
      <c r="H452" s="21">
        <f t="shared" ref="H452" si="312">SUM(H448:H451)</f>
        <v>2.4</v>
      </c>
      <c r="I452" s="21">
        <f t="shared" ref="I452" si="313">SUM(I448:I451)</f>
        <v>51.4</v>
      </c>
      <c r="J452" s="21">
        <f t="shared" ref="J452" si="314">SUM(J448:J451)</f>
        <v>241.4</v>
      </c>
      <c r="K452" s="27"/>
      <c r="L452" s="21">
        <f>SUM(L448:L451)</f>
        <v>62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15">SUM(G453:G458)</f>
        <v>0</v>
      </c>
      <c r="H459" s="21">
        <f t="shared" ref="H459" si="316">SUM(H453:H458)</f>
        <v>0</v>
      </c>
      <c r="I459" s="21">
        <f t="shared" ref="I459" si="317">SUM(I453:I458)</f>
        <v>0</v>
      </c>
      <c r="J459" s="21">
        <f t="shared" ref="J459" si="318">SUM(J453:J458)</f>
        <v>0</v>
      </c>
      <c r="K459" s="27"/>
      <c r="L459" s="21">
        <f t="shared" ref="L459" ca="1" si="319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20">SUM(G460:G465)</f>
        <v>0</v>
      </c>
      <c r="H466" s="21">
        <f t="shared" ref="H466" si="321">SUM(H460:H465)</f>
        <v>0</v>
      </c>
      <c r="I466" s="21">
        <f t="shared" ref="I466" si="322">SUM(I460:I465)</f>
        <v>0</v>
      </c>
      <c r="J466" s="21">
        <f t="shared" ref="J466" si="323">SUM(J460:J465)</f>
        <v>0</v>
      </c>
      <c r="K466" s="27"/>
      <c r="L466" s="21">
        <f t="shared" ref="L466" ca="1" si="324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1807</v>
      </c>
      <c r="G467" s="34">
        <f t="shared" ref="G467" si="325">G433+G437+G447+G452+G459+G466</f>
        <v>52.91</v>
      </c>
      <c r="H467" s="34">
        <f t="shared" ref="H467" si="326">H433+H437+H447+H452+H459+H466</f>
        <v>44.309999999999995</v>
      </c>
      <c r="I467" s="34">
        <f t="shared" ref="I467" si="327">I433+I437+I447+I452+I459+I466</f>
        <v>299.52</v>
      </c>
      <c r="J467" s="34">
        <f t="shared" ref="J467" si="328">J433+J437+J447+J452+J459+J466</f>
        <v>1829.5700000000002</v>
      </c>
      <c r="K467" s="35"/>
      <c r="L467" s="34">
        <f>L433+L447+L452</f>
        <v>249</v>
      </c>
    </row>
    <row r="468" spans="1:12" ht="15.75" thickBot="1" x14ac:dyDescent="0.3">
      <c r="A468" s="22">
        <v>2</v>
      </c>
      <c r="B468" s="23">
        <v>5</v>
      </c>
      <c r="C468" s="24" t="s">
        <v>19</v>
      </c>
      <c r="D468" s="5" t="s">
        <v>20</v>
      </c>
      <c r="E468" s="47" t="s">
        <v>143</v>
      </c>
      <c r="F468" s="48">
        <v>100</v>
      </c>
      <c r="G468" s="48">
        <v>8.4</v>
      </c>
      <c r="H468" s="48">
        <v>5.9</v>
      </c>
      <c r="I468" s="48">
        <v>9.1</v>
      </c>
      <c r="J468" s="48">
        <v>125</v>
      </c>
      <c r="K468" s="49" t="s">
        <v>144</v>
      </c>
      <c r="L468" s="48">
        <v>30</v>
      </c>
    </row>
    <row r="469" spans="1:12" ht="15" x14ac:dyDescent="0.25">
      <c r="A469" s="25"/>
      <c r="B469" s="16"/>
      <c r="C469" s="11"/>
      <c r="D469" s="58" t="s">
        <v>20</v>
      </c>
      <c r="E469" s="50" t="s">
        <v>145</v>
      </c>
      <c r="F469" s="51">
        <v>150</v>
      </c>
      <c r="G469" s="51">
        <v>5.45</v>
      </c>
      <c r="H469" s="51">
        <v>4.6500000000000004</v>
      </c>
      <c r="I469" s="51">
        <v>30.45</v>
      </c>
      <c r="J469" s="51">
        <v>177</v>
      </c>
      <c r="K469" s="52" t="s">
        <v>146</v>
      </c>
      <c r="L469" s="51">
        <v>25</v>
      </c>
    </row>
    <row r="470" spans="1:12" ht="15" x14ac:dyDescent="0.25">
      <c r="A470" s="25"/>
      <c r="B470" s="16"/>
      <c r="C470" s="11"/>
      <c r="D470" s="7" t="s">
        <v>21</v>
      </c>
      <c r="E470" s="50" t="s">
        <v>52</v>
      </c>
      <c r="F470" s="51">
        <v>200</v>
      </c>
      <c r="G470" s="51">
        <v>0.1</v>
      </c>
      <c r="H470" s="51">
        <v>0</v>
      </c>
      <c r="I470" s="51">
        <v>15</v>
      </c>
      <c r="J470" s="51">
        <v>60</v>
      </c>
      <c r="K470" s="52">
        <v>376</v>
      </c>
      <c r="L470" s="51">
        <v>3</v>
      </c>
    </row>
    <row r="471" spans="1:12" ht="15" x14ac:dyDescent="0.25">
      <c r="A471" s="25"/>
      <c r="B471" s="16"/>
      <c r="C471" s="11"/>
      <c r="D471" s="7" t="s">
        <v>22</v>
      </c>
      <c r="E471" s="50" t="s">
        <v>53</v>
      </c>
      <c r="F471" s="51">
        <v>25</v>
      </c>
      <c r="G471" s="51">
        <v>2</v>
      </c>
      <c r="H471" s="51">
        <v>0</v>
      </c>
      <c r="I471" s="51">
        <v>12.5</v>
      </c>
      <c r="J471" s="51">
        <v>61.5</v>
      </c>
      <c r="K471" s="52"/>
      <c r="L471" s="51">
        <v>2.5</v>
      </c>
    </row>
    <row r="472" spans="1:12" ht="15.75" thickBot="1" x14ac:dyDescent="0.3">
      <c r="A472" s="25"/>
      <c r="B472" s="16"/>
      <c r="C472" s="11"/>
      <c r="D472" s="7" t="s">
        <v>23</v>
      </c>
      <c r="E472" s="50" t="s">
        <v>147</v>
      </c>
      <c r="F472" s="51">
        <v>100</v>
      </c>
      <c r="G472" s="51">
        <v>0.4</v>
      </c>
      <c r="H472" s="51">
        <v>0</v>
      </c>
      <c r="I472" s="51">
        <v>12.6</v>
      </c>
      <c r="J472" s="51">
        <v>52</v>
      </c>
      <c r="K472" s="52">
        <v>338</v>
      </c>
      <c r="L472" s="51">
        <v>16</v>
      </c>
    </row>
    <row r="473" spans="1:12" ht="15" x14ac:dyDescent="0.25">
      <c r="A473" s="25"/>
      <c r="B473" s="16"/>
      <c r="C473" s="11"/>
      <c r="D473" s="59" t="s">
        <v>26</v>
      </c>
      <c r="E473" s="47" t="s">
        <v>141</v>
      </c>
      <c r="F473" s="48">
        <v>60</v>
      </c>
      <c r="G473" s="48">
        <v>1.1000000000000001</v>
      </c>
      <c r="H473" s="48">
        <v>0.18</v>
      </c>
      <c r="I473" s="48">
        <v>3.24</v>
      </c>
      <c r="J473" s="48">
        <v>57</v>
      </c>
      <c r="K473" s="49" t="s">
        <v>142</v>
      </c>
      <c r="L473" s="48">
        <v>10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635</v>
      </c>
      <c r="G475" s="21">
        <f t="shared" ref="G475" si="329">SUM(G468:G474)</f>
        <v>17.450000000000003</v>
      </c>
      <c r="H475" s="21">
        <f t="shared" ref="H475" si="330">SUM(H468:H474)</f>
        <v>10.73</v>
      </c>
      <c r="I475" s="21">
        <f t="shared" ref="I475" si="331">SUM(I468:I474)</f>
        <v>82.889999999999986</v>
      </c>
      <c r="J475" s="21">
        <f t="shared" ref="J475" si="332">SUM(J468:J474)</f>
        <v>532.5</v>
      </c>
      <c r="K475" s="27"/>
      <c r="L475" s="21">
        <f t="shared" ref="L475:L517" si="333">SUM(L468:L474)</f>
        <v>86.5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34">SUM(G476:G478)</f>
        <v>0</v>
      </c>
      <c r="H479" s="21">
        <f t="shared" ref="H479" si="335">SUM(H476:H478)</f>
        <v>0</v>
      </c>
      <c r="I479" s="21">
        <f t="shared" ref="I479" si="336">SUM(I476:I478)</f>
        <v>0</v>
      </c>
      <c r="J479" s="21">
        <f t="shared" ref="J479" si="337">SUM(J476:J478)</f>
        <v>0</v>
      </c>
      <c r="K479" s="27"/>
      <c r="L479" s="21">
        <f t="shared" ref="L479" ca="1" si="338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124</v>
      </c>
      <c r="F480" s="51">
        <v>60</v>
      </c>
      <c r="G480" s="51">
        <v>0.72</v>
      </c>
      <c r="H480" s="51">
        <v>0.12</v>
      </c>
      <c r="I480" s="51">
        <v>2.76</v>
      </c>
      <c r="J480" s="51">
        <v>15.6</v>
      </c>
      <c r="K480" s="52">
        <v>71</v>
      </c>
      <c r="L480" s="51">
        <v>15</v>
      </c>
    </row>
    <row r="481" spans="1:12" ht="15" x14ac:dyDescent="0.25">
      <c r="A481" s="25"/>
      <c r="B481" s="16"/>
      <c r="C481" s="11"/>
      <c r="D481" s="7" t="s">
        <v>27</v>
      </c>
      <c r="E481" s="50" t="s">
        <v>148</v>
      </c>
      <c r="F481" s="51">
        <v>200</v>
      </c>
      <c r="G481" s="51">
        <v>4.18</v>
      </c>
      <c r="H481" s="51">
        <v>5.0199999999999996</v>
      </c>
      <c r="I481" s="51">
        <v>23.2</v>
      </c>
      <c r="J481" s="51">
        <v>174.8</v>
      </c>
      <c r="K481" s="52" t="s">
        <v>149</v>
      </c>
      <c r="L481" s="51">
        <v>10</v>
      </c>
    </row>
    <row r="482" spans="1:12" ht="15" x14ac:dyDescent="0.25">
      <c r="A482" s="25"/>
      <c r="B482" s="16"/>
      <c r="C482" s="11"/>
      <c r="D482" s="7" t="s">
        <v>28</v>
      </c>
      <c r="E482" s="50" t="s">
        <v>150</v>
      </c>
      <c r="F482" s="51">
        <v>65</v>
      </c>
      <c r="G482" s="51">
        <v>15.7</v>
      </c>
      <c r="H482" s="51">
        <v>8.3000000000000007</v>
      </c>
      <c r="I482" s="51">
        <v>3.7</v>
      </c>
      <c r="J482" s="51">
        <v>226.4</v>
      </c>
      <c r="K482" s="52">
        <v>251</v>
      </c>
      <c r="L482" s="51">
        <v>37.5</v>
      </c>
    </row>
    <row r="483" spans="1:12" ht="15" x14ac:dyDescent="0.25">
      <c r="A483" s="25"/>
      <c r="B483" s="16"/>
      <c r="C483" s="11"/>
      <c r="D483" s="7" t="s">
        <v>29</v>
      </c>
      <c r="E483" s="50" t="s">
        <v>61</v>
      </c>
      <c r="F483" s="51">
        <v>150</v>
      </c>
      <c r="G483" s="51">
        <v>3.1</v>
      </c>
      <c r="H483" s="51">
        <v>5.0999999999999996</v>
      </c>
      <c r="I483" s="51">
        <v>18.600000000000001</v>
      </c>
      <c r="J483" s="51">
        <v>132.6</v>
      </c>
      <c r="K483" s="52">
        <v>312</v>
      </c>
      <c r="L483" s="51">
        <v>20</v>
      </c>
    </row>
    <row r="484" spans="1:12" ht="15" x14ac:dyDescent="0.25">
      <c r="A484" s="25"/>
      <c r="B484" s="16"/>
      <c r="C484" s="11"/>
      <c r="D484" s="7" t="s">
        <v>30</v>
      </c>
      <c r="E484" s="50" t="s">
        <v>62</v>
      </c>
      <c r="F484" s="51">
        <v>200</v>
      </c>
      <c r="G484" s="51">
        <v>0.3</v>
      </c>
      <c r="H484" s="51">
        <v>0</v>
      </c>
      <c r="I484" s="51">
        <v>29.2</v>
      </c>
      <c r="J484" s="51">
        <v>116.6</v>
      </c>
      <c r="K484" s="52">
        <v>342</v>
      </c>
      <c r="L484" s="51">
        <v>10</v>
      </c>
    </row>
    <row r="485" spans="1:12" ht="15" x14ac:dyDescent="0.25">
      <c r="A485" s="25"/>
      <c r="B485" s="16"/>
      <c r="C485" s="11"/>
      <c r="D485" s="7" t="s">
        <v>31</v>
      </c>
      <c r="E485" s="50" t="s">
        <v>53</v>
      </c>
      <c r="F485" s="51">
        <v>50</v>
      </c>
      <c r="G485" s="51">
        <v>4</v>
      </c>
      <c r="H485" s="51">
        <v>0</v>
      </c>
      <c r="I485" s="51">
        <v>25</v>
      </c>
      <c r="J485" s="51">
        <v>123</v>
      </c>
      <c r="K485" s="52"/>
      <c r="L485" s="51">
        <v>5</v>
      </c>
    </row>
    <row r="486" spans="1:12" ht="15" x14ac:dyDescent="0.25">
      <c r="A486" s="25"/>
      <c r="B486" s="16"/>
      <c r="C486" s="11"/>
      <c r="D486" s="7" t="s">
        <v>32</v>
      </c>
      <c r="E486" s="50" t="s">
        <v>63</v>
      </c>
      <c r="F486" s="51">
        <v>30</v>
      </c>
      <c r="G486" s="51">
        <v>2.2000000000000002</v>
      </c>
      <c r="H486" s="51">
        <v>0.4</v>
      </c>
      <c r="I486" s="51">
        <v>13.5</v>
      </c>
      <c r="J486" s="51">
        <v>68</v>
      </c>
      <c r="K486" s="52"/>
      <c r="L486" s="51">
        <v>5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755</v>
      </c>
      <c r="G489" s="21">
        <f t="shared" ref="G489" si="339">SUM(G480:G488)</f>
        <v>30.2</v>
      </c>
      <c r="H489" s="21">
        <f t="shared" ref="H489" si="340">SUM(H480:H488)</f>
        <v>18.939999999999998</v>
      </c>
      <c r="I489" s="21">
        <f t="shared" ref="I489" si="341">SUM(I480:I488)</f>
        <v>115.96000000000001</v>
      </c>
      <c r="J489" s="21">
        <f t="shared" ref="J489" si="342">SUM(J480:J488)</f>
        <v>857</v>
      </c>
      <c r="K489" s="27"/>
      <c r="L489" s="21">
        <f>SUM(L480:L488)</f>
        <v>102.5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151</v>
      </c>
      <c r="F490" s="51">
        <v>100</v>
      </c>
      <c r="G490" s="51">
        <v>9.8000000000000007</v>
      </c>
      <c r="H490" s="51">
        <v>11.4</v>
      </c>
      <c r="I490" s="51">
        <v>47.6</v>
      </c>
      <c r="J490" s="51">
        <v>332</v>
      </c>
      <c r="K490" s="52" t="s">
        <v>152</v>
      </c>
      <c r="L490" s="51">
        <v>27</v>
      </c>
    </row>
    <row r="491" spans="1:12" ht="15" x14ac:dyDescent="0.25">
      <c r="A491" s="25"/>
      <c r="B491" s="16"/>
      <c r="C491" s="11"/>
      <c r="D491" s="12" t="s">
        <v>30</v>
      </c>
      <c r="E491" s="50" t="s">
        <v>77</v>
      </c>
      <c r="F491" s="51">
        <v>200</v>
      </c>
      <c r="G491" s="51">
        <v>5.6</v>
      </c>
      <c r="H491" s="51">
        <v>6.4</v>
      </c>
      <c r="I491" s="51">
        <v>7.6</v>
      </c>
      <c r="J491" s="51">
        <v>110</v>
      </c>
      <c r="K491" s="52">
        <v>386</v>
      </c>
      <c r="L491" s="51">
        <v>20</v>
      </c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43">SUM(G490:G493)</f>
        <v>15.4</v>
      </c>
      <c r="H494" s="21">
        <f t="shared" ref="H494" si="344">SUM(H490:H493)</f>
        <v>17.8</v>
      </c>
      <c r="I494" s="21">
        <f t="shared" ref="I494" si="345">SUM(I490:I493)</f>
        <v>55.2</v>
      </c>
      <c r="J494" s="21">
        <f t="shared" ref="J494" si="346">SUM(J490:J493)</f>
        <v>442</v>
      </c>
      <c r="K494" s="27"/>
      <c r="L494" s="21">
        <f>SUM(L490:L493)</f>
        <v>47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47">SUM(G495:G500)</f>
        <v>0</v>
      </c>
      <c r="H501" s="21">
        <f t="shared" ref="H501" si="348">SUM(H495:H500)</f>
        <v>0</v>
      </c>
      <c r="I501" s="21">
        <f t="shared" ref="I501" si="349">SUM(I495:I500)</f>
        <v>0</v>
      </c>
      <c r="J501" s="21">
        <f t="shared" ref="J501" si="350">SUM(J495:J500)</f>
        <v>0</v>
      </c>
      <c r="K501" s="27"/>
      <c r="L501" s="21">
        <f t="shared" ref="L501" ca="1" si="35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52">SUM(G502:G507)</f>
        <v>0</v>
      </c>
      <c r="H508" s="21">
        <f t="shared" ref="H508" si="353">SUM(H502:H507)</f>
        <v>0</v>
      </c>
      <c r="I508" s="21">
        <f t="shared" ref="I508" si="354">SUM(I502:I507)</f>
        <v>0</v>
      </c>
      <c r="J508" s="21">
        <f t="shared" ref="J508" si="355">SUM(J502:J507)</f>
        <v>0</v>
      </c>
      <c r="K508" s="27"/>
      <c r="L508" s="21">
        <f t="shared" ref="L508" ca="1" si="356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1690</v>
      </c>
      <c r="G509" s="34">
        <f t="shared" ref="G509" si="357">G475+G479+G489+G494+G501+G508</f>
        <v>63.050000000000004</v>
      </c>
      <c r="H509" s="34">
        <f t="shared" ref="H509" si="358">H475+H479+H489+H494+H501+H508</f>
        <v>47.47</v>
      </c>
      <c r="I509" s="34">
        <f t="shared" ref="I509" si="359">I475+I479+I489+I494+I501+I508</f>
        <v>254.05</v>
      </c>
      <c r="J509" s="34">
        <f t="shared" ref="J509" si="360">J475+J479+J489+J494+J501+J508</f>
        <v>1831.5</v>
      </c>
      <c r="K509" s="35"/>
      <c r="L509" s="34">
        <f>L475+L489+L494</f>
        <v>236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61">SUM(G510:G516)</f>
        <v>0</v>
      </c>
      <c r="H517" s="21">
        <f t="shared" ref="H517" si="362">SUM(H510:H516)</f>
        <v>0</v>
      </c>
      <c r="I517" s="21">
        <f t="shared" ref="I517" si="363">SUM(I510:I516)</f>
        <v>0</v>
      </c>
      <c r="J517" s="21">
        <f t="shared" ref="J517" si="364">SUM(J510:J516)</f>
        <v>0</v>
      </c>
      <c r="K517" s="27"/>
      <c r="L517" s="21">
        <f t="shared" si="333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65">SUM(G518:G520)</f>
        <v>0</v>
      </c>
      <c r="H521" s="21">
        <f t="shared" ref="H521" si="366">SUM(H518:H520)</f>
        <v>0</v>
      </c>
      <c r="I521" s="21">
        <f t="shared" ref="I521" si="367">SUM(I518:I520)</f>
        <v>0</v>
      </c>
      <c r="J521" s="21">
        <f t="shared" ref="J521" si="368">SUM(J518:J520)</f>
        <v>0</v>
      </c>
      <c r="K521" s="27"/>
      <c r="L521" s="21">
        <f t="shared" ref="L521" ca="1" si="36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70">SUM(G522:G530)</f>
        <v>0</v>
      </c>
      <c r="H531" s="21">
        <f t="shared" ref="H531" si="371">SUM(H522:H530)</f>
        <v>0</v>
      </c>
      <c r="I531" s="21">
        <f t="shared" ref="I531" si="372">SUM(I522:I530)</f>
        <v>0</v>
      </c>
      <c r="J531" s="21">
        <f t="shared" ref="J531" si="373">SUM(J522:J530)</f>
        <v>0</v>
      </c>
      <c r="K531" s="27"/>
      <c r="L531" s="21">
        <f t="shared" ref="L531" ca="1" si="374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75">SUM(G532:G535)</f>
        <v>0</v>
      </c>
      <c r="H536" s="21">
        <f t="shared" ref="H536" si="376">SUM(H532:H535)</f>
        <v>0</v>
      </c>
      <c r="I536" s="21">
        <f t="shared" ref="I536" si="377">SUM(I532:I535)</f>
        <v>0</v>
      </c>
      <c r="J536" s="21">
        <f t="shared" ref="J536" si="378">SUM(J532:J535)</f>
        <v>0</v>
      </c>
      <c r="K536" s="27"/>
      <c r="L536" s="21">
        <f t="shared" ref="L536" ca="1" si="379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80">SUM(G537:G542)</f>
        <v>0</v>
      </c>
      <c r="H543" s="21">
        <f t="shared" ref="H543" si="381">SUM(H537:H542)</f>
        <v>0</v>
      </c>
      <c r="I543" s="21">
        <f t="shared" ref="I543" si="382">SUM(I537:I542)</f>
        <v>0</v>
      </c>
      <c r="J543" s="21">
        <f t="shared" ref="J543" si="383">SUM(J537:J542)</f>
        <v>0</v>
      </c>
      <c r="K543" s="27"/>
      <c r="L543" s="21">
        <f t="shared" ref="L543" ca="1" si="384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385">SUM(G544:G549)</f>
        <v>0</v>
      </c>
      <c r="H550" s="21">
        <f t="shared" ref="H550" si="386">SUM(H544:H549)</f>
        <v>0</v>
      </c>
      <c r="I550" s="21">
        <f t="shared" ref="I550" si="387">SUM(I544:I549)</f>
        <v>0</v>
      </c>
      <c r="J550" s="21">
        <f t="shared" ref="J550" si="388">SUM(J544:J549)</f>
        <v>0</v>
      </c>
      <c r="K550" s="27"/>
      <c r="L550" s="21">
        <f t="shared" ref="L550" ca="1" si="389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390">G517+G521+G531+G536+G543+G550</f>
        <v>0</v>
      </c>
      <c r="H551" s="34">
        <f t="shared" ref="H551" si="391">H517+H521+H531+H536+H543+H550</f>
        <v>0</v>
      </c>
      <c r="I551" s="34">
        <f t="shared" ref="I551" si="392">I517+I521+I531+I536+I543+I550</f>
        <v>0</v>
      </c>
      <c r="J551" s="34">
        <f t="shared" ref="J551" si="393">J517+J521+J531+J536+J543+J550</f>
        <v>0</v>
      </c>
      <c r="K551" s="35"/>
      <c r="L551" s="34">
        <f t="shared" ref="L551" ca="1" si="394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395">SUM(G552:G558)</f>
        <v>0</v>
      </c>
      <c r="H559" s="21">
        <f t="shared" ref="H559" si="396">SUM(H552:H558)</f>
        <v>0</v>
      </c>
      <c r="I559" s="21">
        <f t="shared" ref="I559" si="397">SUM(I552:I558)</f>
        <v>0</v>
      </c>
      <c r="J559" s="21">
        <f t="shared" ref="J559" si="398">SUM(J552:J558)</f>
        <v>0</v>
      </c>
      <c r="K559" s="27"/>
      <c r="L559" s="21">
        <f t="shared" ref="L559" si="399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00">SUM(G560:G562)</f>
        <v>0</v>
      </c>
      <c r="H563" s="21">
        <f t="shared" ref="H563" si="401">SUM(H560:H562)</f>
        <v>0</v>
      </c>
      <c r="I563" s="21">
        <f t="shared" ref="I563" si="402">SUM(I560:I562)</f>
        <v>0</v>
      </c>
      <c r="J563" s="21">
        <f t="shared" ref="J563" si="403">SUM(J560:J562)</f>
        <v>0</v>
      </c>
      <c r="K563" s="27"/>
      <c r="L563" s="21">
        <f t="shared" ref="L563" ca="1" si="404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05">SUM(G564:G572)</f>
        <v>0</v>
      </c>
      <c r="H573" s="21">
        <f t="shared" ref="H573" si="406">SUM(H564:H572)</f>
        <v>0</v>
      </c>
      <c r="I573" s="21">
        <f t="shared" ref="I573" si="407">SUM(I564:I572)</f>
        <v>0</v>
      </c>
      <c r="J573" s="21">
        <f t="shared" ref="J573" si="408">SUM(J564:J572)</f>
        <v>0</v>
      </c>
      <c r="K573" s="27"/>
      <c r="L573" s="21">
        <f t="shared" ref="L573" ca="1" si="409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10">SUM(G574:G577)</f>
        <v>0</v>
      </c>
      <c r="H578" s="21">
        <f t="shared" ref="H578" si="411">SUM(H574:H577)</f>
        <v>0</v>
      </c>
      <c r="I578" s="21">
        <f t="shared" ref="I578" si="412">SUM(I574:I577)</f>
        <v>0</v>
      </c>
      <c r="J578" s="21">
        <f t="shared" ref="J578" si="413">SUM(J574:J577)</f>
        <v>0</v>
      </c>
      <c r="K578" s="27"/>
      <c r="L578" s="21">
        <f t="shared" ref="L578" ca="1" si="414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15">SUM(G579:G584)</f>
        <v>0</v>
      </c>
      <c r="H585" s="21">
        <f t="shared" ref="H585" si="416">SUM(H579:H584)</f>
        <v>0</v>
      </c>
      <c r="I585" s="21">
        <f t="shared" ref="I585" si="417">SUM(I579:I584)</f>
        <v>0</v>
      </c>
      <c r="J585" s="21">
        <f t="shared" ref="J585" si="418">SUM(J579:J584)</f>
        <v>0</v>
      </c>
      <c r="K585" s="27"/>
      <c r="L585" s="21">
        <f t="shared" ref="L585" ca="1" si="41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20">SUM(G586:G591)</f>
        <v>0</v>
      </c>
      <c r="H592" s="21">
        <f t="shared" ref="H592" si="421">SUM(H586:H591)</f>
        <v>0</v>
      </c>
      <c r="I592" s="21">
        <f t="shared" ref="I592" si="422">SUM(I586:I591)</f>
        <v>0</v>
      </c>
      <c r="J592" s="21">
        <f t="shared" ref="J592" si="423">SUM(J586:J591)</f>
        <v>0</v>
      </c>
      <c r="K592" s="27"/>
      <c r="L592" s="21">
        <f t="shared" ref="L592" ca="1" si="424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6" t="s">
        <v>4</v>
      </c>
      <c r="D593" s="67"/>
      <c r="E593" s="39"/>
      <c r="F593" s="40">
        <f>F559+F563+F573+F578+F585+F592</f>
        <v>0</v>
      </c>
      <c r="G593" s="40">
        <f t="shared" ref="G593" si="425">G559+G563+G573+G578+G585+G592</f>
        <v>0</v>
      </c>
      <c r="H593" s="40">
        <f t="shared" ref="H593" si="426">H559+H563+H573+H578+H585+H592</f>
        <v>0</v>
      </c>
      <c r="I593" s="40">
        <f t="shared" ref="I593" si="427">I559+I563+I573+I578+I585+I592</f>
        <v>0</v>
      </c>
      <c r="J593" s="40">
        <f t="shared" ref="J593" si="428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8" t="s">
        <v>5</v>
      </c>
      <c r="D594" s="68"/>
      <c r="E594" s="68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1699.8</v>
      </c>
      <c r="G594" s="42">
        <f t="shared" ref="G594:J594" si="42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58.09899999999999</v>
      </c>
      <c r="H594" s="42">
        <f t="shared" si="429"/>
        <v>49.263999999999996</v>
      </c>
      <c r="I594" s="42">
        <f t="shared" si="429"/>
        <v>276.46899999999999</v>
      </c>
      <c r="J594" s="42">
        <f t="shared" si="429"/>
        <v>1867.6119999999999</v>
      </c>
      <c r="K594" s="42"/>
      <c r="L594" s="42">
        <v>234.2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2026-06-15T05:01:11Z</dcterms:modified>
</cp:coreProperties>
</file>